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S:\Investor Relations\Analysts pack\2019\"/>
    </mc:Choice>
  </mc:AlternateContent>
  <xr:revisionPtr revIDLastSave="0" documentId="13_ncr:1_{671A7909-2377-4A99-BCAA-461EBE4773C4}" xr6:coauthVersionLast="36" xr6:coauthVersionMax="36" xr10:uidLastSave="{00000000-0000-0000-0000-000000000000}"/>
  <bookViews>
    <workbookView xWindow="0" yWindow="0" windowWidth="28800" windowHeight="13620" tabRatio="881" xr2:uid="{00000000-000D-0000-FFFF-FFFF00000000}"/>
  </bookViews>
  <sheets>
    <sheet name="INDEX" sheetId="12" r:id="rId1"/>
    <sheet name="CSoTCI" sheetId="1" r:id="rId2"/>
    <sheet name="Sales" sheetId="2" r:id="rId3"/>
    <sheet name="Production" sheetId="18" r:id="rId4"/>
    <sheet name="CoS" sheetId="5" r:id="rId5"/>
    <sheet name="Employees" sheetId="6" r:id="rId6"/>
    <sheet name="Group EBITDA" sheetId="11" r:id="rId7"/>
    <sheet name="Shares" sheetId="7" r:id="rId8"/>
    <sheet name="Dividends" sheetId="9" r:id="rId9"/>
    <sheet name="BS" sheetId="4" r:id="rId10"/>
    <sheet name="Loans" sheetId="14" r:id="rId11"/>
    <sheet name="Debt Repay profile" sheetId="19" r:id="rId12"/>
    <sheet name="CFS" sheetId="3" r:id="rId13"/>
    <sheet name="Other" sheetId="10" r:id="rId14"/>
  </sheets>
  <definedNames>
    <definedName name="end" localSheetId="7">Shares!#REF!</definedName>
    <definedName name="OLE_LINK1" localSheetId="3">Production!$C$7</definedName>
    <definedName name="_xlnm.Print_Area" localSheetId="9">BS!$A$1:$E$47</definedName>
    <definedName name="_xlnm.Print_Area" localSheetId="12">CFS!$A$1:$D$36</definedName>
    <definedName name="_xlnm.Print_Area" localSheetId="4">CoS!$A$1:$E$33</definedName>
    <definedName name="_xlnm.Print_Area" localSheetId="1">CSoTCI!$A$1:$E$53</definedName>
    <definedName name="_xlnm.Print_Area" localSheetId="8">Dividends!$A$1:$C$28</definedName>
    <definedName name="_xlnm.Print_Area" localSheetId="5">Employees!$A$1:$E$29</definedName>
    <definedName name="_xlnm.Print_Area" localSheetId="6">'Group EBITDA'!$A$1:$F$19</definedName>
    <definedName name="_xlnm.Print_Area" localSheetId="0">INDEX!$A$1:$D$45</definedName>
    <definedName name="_xlnm.Print_Area" localSheetId="10">Loans!$A$1:$H$42</definedName>
    <definedName name="_xlnm.Print_Area" localSheetId="13">Other!$A$1:$D$7</definedName>
    <definedName name="_xlnm.Print_Area" localSheetId="3">Production!$A$1:$Y$188</definedName>
    <definedName name="_xlnm.Print_Area" localSheetId="2">Sales!$A$1:$I$38</definedName>
    <definedName name="_xlnm.Print_Area" localSheetId="7">Shares!$A$1:$E$7</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29" i="19" l="1"/>
  <c r="D25" i="19" s="1"/>
  <c r="D29" i="19" s="1"/>
  <c r="E25" i="19" s="1"/>
  <c r="E29" i="19" s="1"/>
  <c r="F25" i="19" s="1"/>
  <c r="F29" i="19" s="1"/>
  <c r="F13" i="1"/>
  <c r="D154" i="18"/>
  <c r="E11" i="18"/>
  <c r="D15" i="18"/>
  <c r="D150" i="18"/>
  <c r="D129" i="18"/>
  <c r="D112" i="18"/>
  <c r="D108" i="18"/>
  <c r="D82" i="18"/>
  <c r="D59" i="18"/>
  <c r="D57" i="18"/>
  <c r="E20" i="18"/>
  <c r="D6" i="18"/>
  <c r="C35" i="19"/>
  <c r="D32" i="19" s="1"/>
  <c r="D35" i="19" s="1"/>
  <c r="E32" i="19" s="1"/>
  <c r="E35" i="19" s="1"/>
  <c r="F32" i="19" s="1"/>
  <c r="F35" i="19" s="1"/>
  <c r="C8" i="19"/>
  <c r="D5" i="19"/>
  <c r="D8" i="19" s="1"/>
  <c r="E5" i="19" s="1"/>
  <c r="E8" i="19" s="1"/>
  <c r="C15" i="19"/>
  <c r="D12" i="19" s="1"/>
  <c r="D15" i="19" s="1"/>
  <c r="E12" i="19" s="1"/>
  <c r="E15" i="19" s="1"/>
  <c r="F12" i="19" s="1"/>
  <c r="F15" i="19" s="1"/>
  <c r="C22" i="19"/>
  <c r="D19" i="19" s="1"/>
  <c r="D22" i="19" s="1"/>
  <c r="E19" i="19" s="1"/>
  <c r="E22" i="19" s="1"/>
  <c r="F19" i="19" s="1"/>
  <c r="F40" i="19"/>
  <c r="E40" i="19"/>
  <c r="D40" i="19"/>
  <c r="C40" i="19"/>
  <c r="F39" i="19"/>
  <c r="E39" i="19"/>
  <c r="D39" i="19"/>
  <c r="C39" i="19"/>
  <c r="E13" i="1"/>
  <c r="H26" i="14"/>
  <c r="G26" i="14"/>
  <c r="F26" i="14"/>
  <c r="D20" i="1"/>
  <c r="D23" i="1"/>
  <c r="D28" i="1"/>
  <c r="D13" i="1"/>
  <c r="C30" i="3"/>
  <c r="C24" i="3"/>
  <c r="F34" i="14"/>
  <c r="H34" i="14"/>
  <c r="G34" i="14"/>
  <c r="C13" i="1"/>
  <c r="C20" i="1"/>
  <c r="C23" i="1"/>
  <c r="B7" i="3"/>
  <c r="B30" i="3"/>
  <c r="B24" i="3"/>
  <c r="H41" i="14"/>
  <c r="G41" i="14"/>
  <c r="F41" i="14"/>
  <c r="B7" i="4"/>
  <c r="B20" i="1"/>
  <c r="B23" i="1"/>
  <c r="B26" i="1"/>
  <c r="B13" i="1"/>
  <c r="C28" i="1"/>
  <c r="C26" i="1"/>
  <c r="B28" i="1"/>
  <c r="E42" i="19" l="1"/>
  <c r="F5" i="19"/>
  <c r="F8" i="19" s="1"/>
  <c r="F42" i="19" s="1"/>
  <c r="C42" i="19"/>
  <c r="D42" i="19"/>
</calcChain>
</file>

<file path=xl/sharedStrings.xml><?xml version="1.0" encoding="utf-8"?>
<sst xmlns="http://schemas.openxmlformats.org/spreadsheetml/2006/main" count="1348" uniqueCount="386">
  <si>
    <t>$ million</t>
  </si>
  <si>
    <t>Revenues</t>
  </si>
  <si>
    <t>Cost of sales</t>
  </si>
  <si>
    <t>Gross profit</t>
  </si>
  <si>
    <t>Selling and distribution expenses</t>
  </si>
  <si>
    <t>Administrative expenses</t>
  </si>
  <si>
    <t>Finance income</t>
  </si>
  <si>
    <t>Finance costs</t>
  </si>
  <si>
    <t>Income tax expense</t>
  </si>
  <si>
    <t>Attributable to:</t>
  </si>
  <si>
    <t>Basic and diluted</t>
  </si>
  <si>
    <t>Consolidated cash flow statement</t>
  </si>
  <si>
    <t>Cash flows from operating activities</t>
  </si>
  <si>
    <t>Cash flows from investing activities</t>
  </si>
  <si>
    <t xml:space="preserve">Cash flows from financing activities </t>
  </si>
  <si>
    <t>Net cash flows (used in)/from financing activities</t>
  </si>
  <si>
    <t>Cash and cash equivalents at the end of the year</t>
  </si>
  <si>
    <t>Consolidated balance sheet</t>
  </si>
  <si>
    <t>Assets</t>
  </si>
  <si>
    <t>Non-current assets</t>
  </si>
  <si>
    <t>Intangible assets</t>
  </si>
  <si>
    <t>Tangible assets</t>
  </si>
  <si>
    <t>Property, plant and equipment</t>
  </si>
  <si>
    <t>Current assets</t>
  </si>
  <si>
    <t>Inventories</t>
  </si>
  <si>
    <t>Prepayments and other current assets</t>
  </si>
  <si>
    <t>Trade and other receivables</t>
  </si>
  <si>
    <t>Cash and cash equivalents</t>
  </si>
  <si>
    <t>TOTAL ASSETS</t>
  </si>
  <si>
    <t>Equity and liabilities</t>
  </si>
  <si>
    <t>Share capital</t>
  </si>
  <si>
    <t>Share premium</t>
  </si>
  <si>
    <t>Retained earnings</t>
  </si>
  <si>
    <t xml:space="preserve">Total equity </t>
  </si>
  <si>
    <t>Non-current liabilities</t>
  </si>
  <si>
    <t>Deferred tax liability</t>
  </si>
  <si>
    <t>Employee benefits</t>
  </si>
  <si>
    <t>Borrowings</t>
  </si>
  <si>
    <t>Current liabilities</t>
  </si>
  <si>
    <t>Trade and other payables</t>
  </si>
  <si>
    <t>Income taxes payable</t>
  </si>
  <si>
    <t>TOTAL EQUITY AND LIABILITIES</t>
  </si>
  <si>
    <t>Summary of CoS and Admin Expenses</t>
  </si>
  <si>
    <t>Raw Materials</t>
  </si>
  <si>
    <t>Depreciation, depletion and amortisation</t>
  </si>
  <si>
    <t>Production overheads</t>
  </si>
  <si>
    <t>Utilities</t>
  </si>
  <si>
    <t>Employee salaries and payroll taxes</t>
  </si>
  <si>
    <t>Levies and charges</t>
  </si>
  <si>
    <t>Legal and professional</t>
  </si>
  <si>
    <t>Personal injury claims</t>
  </si>
  <si>
    <t>Supplies</t>
  </si>
  <si>
    <t>Business travel</t>
  </si>
  <si>
    <t>Other</t>
  </si>
  <si>
    <t>Copper cathodes</t>
  </si>
  <si>
    <t>Other by-products</t>
  </si>
  <si>
    <t>Other revenue</t>
  </si>
  <si>
    <t>-</t>
  </si>
  <si>
    <t>Number of employees</t>
  </si>
  <si>
    <t>Total</t>
  </si>
  <si>
    <t xml:space="preserve">UK </t>
  </si>
  <si>
    <t>Wages and salaries</t>
  </si>
  <si>
    <t>Social security costs</t>
  </si>
  <si>
    <t>Per Share, US cents</t>
  </si>
  <si>
    <t>Costs</t>
  </si>
  <si>
    <t>Dividends</t>
  </si>
  <si>
    <t xml:space="preserve">Number of shares and other related data </t>
  </si>
  <si>
    <t>Index</t>
  </si>
  <si>
    <t>Forex rates (average for the year)</t>
  </si>
  <si>
    <t>Kazakhstan tenge</t>
  </si>
  <si>
    <t>British pound</t>
  </si>
  <si>
    <t>Employee costs analysis and headcount</t>
  </si>
  <si>
    <t>Total costs</t>
  </si>
  <si>
    <t>Analysed as:</t>
  </si>
  <si>
    <t>Other data:</t>
  </si>
  <si>
    <t>Analysed as follows:</t>
  </si>
  <si>
    <t>Total operating expenses</t>
  </si>
  <si>
    <t>Rate</t>
  </si>
  <si>
    <t>Maturity</t>
  </si>
  <si>
    <t>Average interest rate during the year</t>
  </si>
  <si>
    <t>Currency of denomination</t>
  </si>
  <si>
    <t>Non-current $ million</t>
  </si>
  <si>
    <t>Total $ million</t>
  </si>
  <si>
    <t>Current     $ million</t>
  </si>
  <si>
    <t>Other data</t>
  </si>
  <si>
    <t>Mining assets</t>
  </si>
  <si>
    <t>Capital reserves</t>
  </si>
  <si>
    <t>Operating profit</t>
  </si>
  <si>
    <t>Group EBITDA</t>
  </si>
  <si>
    <t>$million</t>
  </si>
  <si>
    <t>Income taxes reclaimable</t>
  </si>
  <si>
    <t>Equity attributable to shareholders of the Company</t>
  </si>
  <si>
    <t>TOTAL LIABILITIES</t>
  </si>
  <si>
    <t>US dollar</t>
  </si>
  <si>
    <t>Interest paid</t>
  </si>
  <si>
    <t>Income taxes paid</t>
  </si>
  <si>
    <t>Interest received</t>
  </si>
  <si>
    <t>Purchase of property, plant and equipment</t>
  </si>
  <si>
    <t>Purchase of intangible assets</t>
  </si>
  <si>
    <t>Licence payments for subsoil contracts</t>
  </si>
  <si>
    <t>Acquisition of non-current investments</t>
  </si>
  <si>
    <t>Proceeds from borrowings</t>
  </si>
  <si>
    <t>Repayment of borrowings</t>
  </si>
  <si>
    <t>Cash and cash equivalents at the beginning of the year</t>
  </si>
  <si>
    <t>Effect of exchange rate changes on cash and cash equivalents</t>
  </si>
  <si>
    <t>Discontinued operations</t>
  </si>
  <si>
    <t>From continuing operations</t>
  </si>
  <si>
    <t>From discontinued operations</t>
  </si>
  <si>
    <t>Continuing operations</t>
  </si>
  <si>
    <t>Mineral extraction tax</t>
  </si>
  <si>
    <t>Other taxes</t>
  </si>
  <si>
    <t>East Region</t>
  </si>
  <si>
    <t>Zinc price ($/tonne)</t>
  </si>
  <si>
    <t>Silver price ($/oz)</t>
  </si>
  <si>
    <t>Cost of Sales Discontinued operations</t>
  </si>
  <si>
    <t>Cost of Sales</t>
  </si>
  <si>
    <t>Amount, $ milion</t>
  </si>
  <si>
    <t>Deferred tax asset</t>
  </si>
  <si>
    <t>Social responsibility costs</t>
  </si>
  <si>
    <t>Other non-current assets</t>
  </si>
  <si>
    <t>US$ LIBOR+4.20%</t>
  </si>
  <si>
    <t>Depreciation and amortisation</t>
  </si>
  <si>
    <t>2014</t>
  </si>
  <si>
    <t>Bozymchak</t>
  </si>
  <si>
    <t>Year ended 31 December 2014</t>
  </si>
  <si>
    <t>Year ended 31 Dec 2014</t>
  </si>
  <si>
    <t>US$ LIBOR+4.50%</t>
  </si>
  <si>
    <t>US$ LIBOR+3.0% to 4.5%</t>
  </si>
  <si>
    <t>PBoC 5 year</t>
  </si>
  <si>
    <t>Proceeds from disposal of joint venture</t>
  </si>
  <si>
    <t>Proceeds from disposal of long-term investments</t>
  </si>
  <si>
    <t xml:space="preserve">CDB- Aktogay facility </t>
  </si>
  <si>
    <t xml:space="preserve">Pre-export finance facility </t>
  </si>
  <si>
    <t>Refining services</t>
  </si>
  <si>
    <t>2015</t>
  </si>
  <si>
    <t>Purchased cathode</t>
  </si>
  <si>
    <t>No dividend recorded in respect of  the year ended 2015</t>
  </si>
  <si>
    <t>Year ended 31 December 2015</t>
  </si>
  <si>
    <t>Year ended 31 Dec 2015</t>
  </si>
  <si>
    <t>Caterpillar revolving credit facility</t>
  </si>
  <si>
    <t>US$ LIBOR + 4.25%</t>
  </si>
  <si>
    <t>Investments in mining assets, including licences</t>
  </si>
  <si>
    <t>Kyrgyz som</t>
  </si>
  <si>
    <t>2016</t>
  </si>
  <si>
    <r>
      <t>Copper in concentrate</t>
    </r>
    <r>
      <rPr>
        <vertAlign val="superscript"/>
        <sz val="8.5"/>
        <color indexed="8"/>
        <rFont val="Arial"/>
        <family val="2"/>
      </rPr>
      <t>2</t>
    </r>
  </si>
  <si>
    <t>Copper cathode</t>
  </si>
  <si>
    <t>Zinc in concentrate</t>
  </si>
  <si>
    <t>Gold bar ($/oz)</t>
  </si>
  <si>
    <t>Silver bar ($/oz)</t>
  </si>
  <si>
    <r>
      <t>Gold in concentrate ($/oz)</t>
    </r>
    <r>
      <rPr>
        <vertAlign val="superscript"/>
        <sz val="8.5"/>
        <color indexed="8"/>
        <rFont val="Arial"/>
        <family val="2"/>
      </rPr>
      <t>2</t>
    </r>
  </si>
  <si>
    <r>
      <t>Silver in concentrate ($/oz)</t>
    </r>
    <r>
      <rPr>
        <vertAlign val="superscript"/>
        <sz val="8.5"/>
        <color indexed="8"/>
        <rFont val="Arial"/>
        <family val="2"/>
      </rPr>
      <t>2</t>
    </r>
  </si>
  <si>
    <r>
      <t xml:space="preserve">2 </t>
    </r>
    <r>
      <rPr>
        <sz val="7.5"/>
        <color indexed="8"/>
        <rFont val="Arial"/>
        <family val="2"/>
      </rPr>
      <t xml:space="preserve">Payable metal in concentrate sold during the period of commercial production after the deduction of processing charges. In respect of the Bozshakol material sold, a provisional pricing credit for copper was recognised due to an increase in the price from the forward copper price at 27 October 2016 and provisional pricing debits for gold and silver were recognised due to decreases in prices from the forward gold and silver prices at 27 October 2016. </t>
    </r>
  </si>
  <si>
    <t>LME and LBMA prices</t>
  </si>
  <si>
    <t>Copper ($/tonne)</t>
  </si>
  <si>
    <t>Aktogay oxide</t>
  </si>
  <si>
    <t>Bozshakol</t>
  </si>
  <si>
    <t>Aktogay</t>
  </si>
  <si>
    <t>Year ended 31 December 2016</t>
  </si>
  <si>
    <t>Other non-current liabilities</t>
  </si>
  <si>
    <t>Other current liabilities</t>
  </si>
  <si>
    <t>Year ended 31 Dec 2016</t>
  </si>
  <si>
    <t>CDB- Bozshakol &amp; Bozymchak</t>
  </si>
  <si>
    <t>CNY</t>
  </si>
  <si>
    <t>Development Bank of Kazakhstan</t>
  </si>
  <si>
    <t>US$ LIBOR + 4.5%</t>
  </si>
  <si>
    <t>FY</t>
  </si>
  <si>
    <t>Q4</t>
  </si>
  <si>
    <t>Q3</t>
  </si>
  <si>
    <t>Q2</t>
  </si>
  <si>
    <t>Q1</t>
  </si>
  <si>
    <t>Ore extraction</t>
  </si>
  <si>
    <t>kt</t>
  </si>
  <si>
    <t>Average grade mined</t>
  </si>
  <si>
    <t>%</t>
  </si>
  <si>
    <t>Copper in ore mined</t>
  </si>
  <si>
    <t>Ore processed</t>
  </si>
  <si>
    <t>Aktogay (sulphide)</t>
  </si>
  <si>
    <t>Average grade processed</t>
  </si>
  <si>
    <t>Copper in ore processed</t>
  </si>
  <si>
    <t>Average recovery rate</t>
  </si>
  <si>
    <t>Aktogay oxide ore to leach pads</t>
  </si>
  <si>
    <t>Grade</t>
  </si>
  <si>
    <t xml:space="preserve">Bozshakol </t>
  </si>
  <si>
    <t>Copper concentrate</t>
  </si>
  <si>
    <t>Copper in concentrate</t>
  </si>
  <si>
    <t>Aktogay sulphide</t>
  </si>
  <si>
    <t>Total copper concentrate</t>
  </si>
  <si>
    <t>Total copper in concentrate</t>
  </si>
  <si>
    <t>Bozshakol (toll processed)</t>
  </si>
  <si>
    <t>Aktogay sulphide (toll processed)</t>
  </si>
  <si>
    <t>East Region (toll processed)</t>
  </si>
  <si>
    <t>Bozymchak (toll processed)</t>
  </si>
  <si>
    <t>Zinc bearing ore mined</t>
  </si>
  <si>
    <t>Orlovsky</t>
  </si>
  <si>
    <t>Artemyevsky</t>
  </si>
  <si>
    <t>Irtyshsky</t>
  </si>
  <si>
    <t>Yubileyno-Snegirikhinsky</t>
  </si>
  <si>
    <t>Zinc bearing ore processed</t>
  </si>
  <si>
    <t xml:space="preserve"> kt</t>
  </si>
  <si>
    <t>Orlovsky concentrator</t>
  </si>
  <si>
    <t>grade (%)</t>
  </si>
  <si>
    <t>Nikolayevsky concentrator</t>
  </si>
  <si>
    <t>Belousovsky concentrator</t>
  </si>
  <si>
    <t>(%)</t>
  </si>
  <si>
    <t>Zinc metal in ore processed</t>
  </si>
  <si>
    <t>Gold bearing ore mined</t>
  </si>
  <si>
    <t>Gold bearing ore processed</t>
  </si>
  <si>
    <t>grade (g/t)</t>
  </si>
  <si>
    <t>g/t</t>
  </si>
  <si>
    <t>koz</t>
  </si>
  <si>
    <t>Gold in concentrate</t>
  </si>
  <si>
    <t>Gold bar produced (toll processed)</t>
  </si>
  <si>
    <t>Silver bearing ore mined</t>
  </si>
  <si>
    <t>Silver bearing ore processed</t>
  </si>
  <si>
    <t>Silver in ore processed</t>
  </si>
  <si>
    <t>Silver in concentrate</t>
  </si>
  <si>
    <t>Silver bar produced (toll processed)</t>
  </si>
  <si>
    <r>
      <t>Copper production</t>
    </r>
    <r>
      <rPr>
        <b/>
        <vertAlign val="superscript"/>
        <sz val="8.5"/>
        <color rgb="FF000000"/>
        <rFont val="Arial"/>
        <family val="2"/>
      </rPr>
      <t>1</t>
    </r>
  </si>
  <si>
    <r>
      <t>Gold production</t>
    </r>
    <r>
      <rPr>
        <b/>
        <vertAlign val="superscript"/>
        <sz val="8.5"/>
        <color theme="1"/>
        <rFont val="Arial"/>
        <family val="2"/>
      </rPr>
      <t>1</t>
    </r>
  </si>
  <si>
    <r>
      <t>Silver production</t>
    </r>
    <r>
      <rPr>
        <b/>
        <vertAlign val="superscript"/>
        <sz val="8.5"/>
        <color theme="1"/>
        <rFont val="Arial"/>
        <family val="2"/>
      </rPr>
      <t>1</t>
    </r>
  </si>
  <si>
    <t>Cash flow from operations before interest and income taxes</t>
  </si>
  <si>
    <t>Proceeds from disposal of property, plant and equipment and mining assets</t>
  </si>
  <si>
    <t>Movement in short-term bank deposits</t>
  </si>
  <si>
    <t>Net increase/(decrease) in cash and cash equivalents</t>
  </si>
  <si>
    <t>Net other operating income</t>
  </si>
  <si>
    <t>Impairment losses</t>
  </si>
  <si>
    <t>Non-controlling interest</t>
  </si>
  <si>
    <t>Profit/(loss) for the year from continuing operations</t>
  </si>
  <si>
    <t>Loss for the year from discontinued operations</t>
  </si>
  <si>
    <t>Equity holders of the Company</t>
  </si>
  <si>
    <t>Earnings per share attributable to equity holders of the Company</t>
  </si>
  <si>
    <t>EPS based on Underlying Profit/(loss) - basic and diluted</t>
  </si>
  <si>
    <r>
      <t xml:space="preserve">Silver bar </t>
    </r>
    <r>
      <rPr>
        <sz val="8.5"/>
        <rFont val="Arial"/>
        <family val="2"/>
      </rPr>
      <t>(koz)</t>
    </r>
  </si>
  <si>
    <t>Gold bar (koz)</t>
  </si>
  <si>
    <t>Zinc concentrate</t>
  </si>
  <si>
    <t>kt (unless otherwise stated)</t>
  </si>
  <si>
    <r>
      <t>Sales</t>
    </r>
    <r>
      <rPr>
        <b/>
        <vertAlign val="superscript"/>
        <sz val="8.5"/>
        <color indexed="12"/>
        <rFont val="Arial"/>
        <family val="2"/>
      </rPr>
      <t>1</t>
    </r>
  </si>
  <si>
    <r>
      <t>Average realised price ($/tonne)</t>
    </r>
    <r>
      <rPr>
        <b/>
        <vertAlign val="superscript"/>
        <sz val="8.5"/>
        <rFont val="Arial"/>
        <family val="2"/>
      </rPr>
      <t>1</t>
    </r>
  </si>
  <si>
    <r>
      <t xml:space="preserve">1 </t>
    </r>
    <r>
      <rPr>
        <sz val="7.5"/>
        <color indexed="8"/>
        <rFont val="Arial"/>
        <family val="2"/>
      </rPr>
      <t>Includes revenues and sales volumes following the achievement of commercial production.</t>
    </r>
  </si>
  <si>
    <t>Zinc metal in concentrate</t>
  </si>
  <si>
    <t xml:space="preserve">Profit/(loss) for the year </t>
  </si>
  <si>
    <t>Other comprehensive income/(expense) for the year after tax:</t>
  </si>
  <si>
    <t>Items that may be reclassified subsequently to the income statement:</t>
  </si>
  <si>
    <t>Exchange differences on retranslation of foreign operations</t>
  </si>
  <si>
    <t>Other comprehensive income/(expense) for the year</t>
  </si>
  <si>
    <t>Total comprehensive income/(expense) for the year</t>
  </si>
  <si>
    <t>Items that will never be reclassified subsequently to the income statement:</t>
  </si>
  <si>
    <t>Actual losses on employee benefit, net of tax</t>
  </si>
  <si>
    <t>Recycling of capital reserves and non-controlling interests on disposal of subsidiaries</t>
  </si>
  <si>
    <t>Recycling of exchange differences on disposal of joint venture</t>
  </si>
  <si>
    <t>Discontinuing operations</t>
  </si>
  <si>
    <t>Change in work in progress and finished goods</t>
  </si>
  <si>
    <t>Transportation</t>
  </si>
  <si>
    <t>Employment benefits</t>
  </si>
  <si>
    <r>
      <t>Bozshakol</t>
    </r>
    <r>
      <rPr>
        <vertAlign val="superscript"/>
        <sz val="8.5"/>
        <rFont val="Arial"/>
        <family val="2"/>
      </rPr>
      <t>1</t>
    </r>
  </si>
  <si>
    <r>
      <t>Aktogay</t>
    </r>
    <r>
      <rPr>
        <vertAlign val="superscript"/>
        <sz val="8.5"/>
        <rFont val="Arial"/>
        <family val="2"/>
      </rPr>
      <t>1</t>
    </r>
  </si>
  <si>
    <r>
      <t>Mining Projects</t>
    </r>
    <r>
      <rPr>
        <vertAlign val="superscript"/>
        <sz val="8.5"/>
        <rFont val="Arial"/>
        <family val="2"/>
      </rPr>
      <t>1</t>
    </r>
  </si>
  <si>
    <t>Central services including Corporate</t>
  </si>
  <si>
    <t>* Employees from continuing operations of East Region, Bozymchak and Mining Projects as reported in 2014 AR.</t>
  </si>
  <si>
    <r>
      <t>Pre-commercial production EBITDA capitalised to property, plant and equipment</t>
    </r>
    <r>
      <rPr>
        <vertAlign val="superscript"/>
        <sz val="9"/>
        <rFont val="Arial"/>
        <family val="2"/>
      </rPr>
      <t>1,2</t>
    </r>
  </si>
  <si>
    <r>
      <t>Discontinued operations</t>
    </r>
    <r>
      <rPr>
        <vertAlign val="superscript"/>
        <sz val="9"/>
        <rFont val="Arial"/>
        <family val="2"/>
      </rPr>
      <t>3</t>
    </r>
  </si>
  <si>
    <t>Number of shares in issue - OS of 20 pence each</t>
  </si>
  <si>
    <t>No dividend recorded in respect of  the year ended 2014</t>
  </si>
  <si>
    <t>Net cash flows from/(used in) investing activities</t>
  </si>
  <si>
    <t>Net cash flow (used in)/from operating activities</t>
  </si>
  <si>
    <t>Disposal of subsidiaries, net of cash disposed</t>
  </si>
  <si>
    <t>Consolidated statement of total comprehensive income</t>
  </si>
  <si>
    <r>
      <rPr>
        <vertAlign val="superscript"/>
        <sz val="7.5"/>
        <rFont val="Arial"/>
        <family val="2"/>
      </rPr>
      <t>1</t>
    </r>
    <r>
      <rPr>
        <sz val="7.5"/>
        <rFont val="Arial"/>
        <family val="2"/>
      </rPr>
      <t xml:space="preserve"> During pre-commercial production, revenues and operating costs are capitalised to property, plant and equipment.</t>
    </r>
  </si>
  <si>
    <r>
      <rPr>
        <vertAlign val="superscript"/>
        <sz val="7.5"/>
        <rFont val="Arial"/>
        <family val="2"/>
      </rPr>
      <t xml:space="preserve">3 </t>
    </r>
    <r>
      <rPr>
        <sz val="7.5"/>
        <rFont val="Arial"/>
        <family val="2"/>
      </rPr>
      <t>For the year ended 31 December 2014, discontinued operations comprised the results of the Disposal Assets for the period up to 31 October 2014, the date on which they were sold, and the gain on disposal of the Group's investment in Ekibastuz GRES-I.</t>
    </r>
  </si>
  <si>
    <t>Summary of significant sales figures</t>
  </si>
  <si>
    <t>Group cash cost</t>
  </si>
  <si>
    <r>
      <t>Net cash cost of copper after by-product credits excluding purchased concentrate (USc/lb)</t>
    </r>
    <r>
      <rPr>
        <vertAlign val="superscript"/>
        <sz val="8.5"/>
        <rFont val="Arial"/>
        <family val="2"/>
      </rPr>
      <t>1,2</t>
    </r>
  </si>
  <si>
    <t>Gold in ore processed</t>
  </si>
  <si>
    <t>(g/t)</t>
  </si>
  <si>
    <r>
      <t>1</t>
    </r>
    <r>
      <rPr>
        <sz val="8.5"/>
        <color theme="1"/>
        <rFont val="Arial"/>
        <family val="2"/>
      </rPr>
      <t xml:space="preserve"> Payable metal in concentrate and copper cathode from Aktogay oxide ore.</t>
    </r>
  </si>
  <si>
    <t xml:space="preserve"> ($ million)</t>
  </si>
  <si>
    <t>Copper mining &amp; processing</t>
  </si>
  <si>
    <t>Copper production</t>
  </si>
  <si>
    <t>Zinc</t>
  </si>
  <si>
    <t>Gold</t>
  </si>
  <si>
    <t>Silver</t>
  </si>
  <si>
    <t>From 2017, the Group is reporting 'copper production',  calculated as payable metal in concentrate produced and the copper cathode from Aktogay oxide ore. 'Gold production' and 'silver production' have also been introduced in 2017 and are calculated as the payable metal in concentrate produced. Comparative figures have been presented on the same basis.</t>
  </si>
  <si>
    <t xml:space="preserve">Group production summary </t>
  </si>
  <si>
    <t>Note: unless otherwise stated all data is from the KAZ Minerals Annual reports</t>
  </si>
  <si>
    <r>
      <rPr>
        <vertAlign val="superscript"/>
        <sz val="8.5"/>
        <rFont val="Arial"/>
        <family val="2"/>
      </rPr>
      <t>1</t>
    </r>
    <r>
      <rPr>
        <sz val="8.5"/>
        <rFont val="Arial"/>
        <family val="2"/>
      </rPr>
      <t xml:space="preserve"> Payable metal in concentrate. </t>
    </r>
  </si>
  <si>
    <r>
      <rPr>
        <vertAlign val="superscript"/>
        <sz val="8.5"/>
        <color theme="1"/>
        <rFont val="Arial"/>
        <family val="2"/>
      </rPr>
      <t xml:space="preserve">1 </t>
    </r>
    <r>
      <rPr>
        <sz val="8.5"/>
        <color theme="1"/>
        <rFont val="Arial"/>
        <family val="2"/>
      </rPr>
      <t>Payable metal in concentrate.</t>
    </r>
  </si>
  <si>
    <t>6m</t>
  </si>
  <si>
    <t xml:space="preserve"> - </t>
  </si>
  <si>
    <r>
      <t>Aktogay (sulphide)</t>
    </r>
    <r>
      <rPr>
        <vertAlign val="superscript"/>
        <sz val="8.5"/>
        <color theme="1"/>
        <rFont val="Arial"/>
        <family val="2"/>
      </rPr>
      <t>2</t>
    </r>
  </si>
  <si>
    <r>
      <rPr>
        <vertAlign val="superscript"/>
        <sz val="8.5"/>
        <rFont val="Arial"/>
        <family val="2"/>
      </rPr>
      <t>2</t>
    </r>
    <r>
      <rPr>
        <sz val="8.5"/>
        <rFont val="Arial"/>
        <family val="2"/>
      </rPr>
      <t xml:space="preserve"> Minimal volume recovered from Aktogay material.</t>
    </r>
  </si>
  <si>
    <t>9m</t>
  </si>
  <si>
    <t xml:space="preserve"> -</t>
  </si>
  <si>
    <t>12m</t>
  </si>
  <si>
    <t>Debt Repayment Profile</t>
  </si>
  <si>
    <t>PXF</t>
  </si>
  <si>
    <t>Opening balance</t>
  </si>
  <si>
    <t>Repayments</t>
  </si>
  <si>
    <t>Drawdowns</t>
  </si>
  <si>
    <t>Interest rate LIBOR + margin 3.0% to 4.5%</t>
  </si>
  <si>
    <t>CDB Bozshakol / Bozymchak</t>
  </si>
  <si>
    <t>Closing balance</t>
  </si>
  <si>
    <t>Interest rate LIBOR +4.5%</t>
  </si>
  <si>
    <t>CDB Aktogay</t>
  </si>
  <si>
    <t xml:space="preserve">   CDB - Aktogay (USD)</t>
  </si>
  <si>
    <t>Interest rate LIBOR +4.2%</t>
  </si>
  <si>
    <t xml:space="preserve">   CDB - Aktogay (RMB)</t>
  </si>
  <si>
    <t>FX (gain)/loss</t>
  </si>
  <si>
    <t>Interest rate PBOC 5 year</t>
  </si>
  <si>
    <t>DBK - Aktogay (USD)</t>
  </si>
  <si>
    <t>Total:</t>
  </si>
  <si>
    <t>Principal Repayments</t>
  </si>
  <si>
    <t>Available Facilities</t>
  </si>
  <si>
    <t>Debt repayment profile (2018-21)</t>
  </si>
  <si>
    <t>2017</t>
  </si>
  <si>
    <t>Energy and utilities</t>
  </si>
  <si>
    <t>East Region and Bozymchak</t>
  </si>
  <si>
    <r>
      <t>East Region and Bozymchak</t>
    </r>
    <r>
      <rPr>
        <vertAlign val="superscript"/>
        <sz val="8.5"/>
        <color indexed="8"/>
        <rFont val="Arial"/>
        <family val="2"/>
      </rPr>
      <t>2</t>
    </r>
  </si>
  <si>
    <r>
      <t>Central Asia</t>
    </r>
    <r>
      <rPr>
        <vertAlign val="superscript"/>
        <sz val="8.5"/>
        <color indexed="8"/>
        <rFont val="Arial"/>
        <family val="2"/>
      </rPr>
      <t>3</t>
    </r>
  </si>
  <si>
    <r>
      <rPr>
        <vertAlign val="superscript"/>
        <sz val="7.5"/>
        <rFont val="Arial"/>
        <family val="2"/>
      </rPr>
      <t>3</t>
    </r>
    <r>
      <rPr>
        <sz val="7.5"/>
        <rFont val="Arial"/>
        <family val="2"/>
      </rPr>
      <t xml:space="preserve"> Includes Kazakhstan and Kyrgyzstan.</t>
    </r>
  </si>
  <si>
    <t>Rest of the world</t>
  </si>
  <si>
    <r>
      <t>2</t>
    </r>
    <r>
      <rPr>
        <sz val="7.5"/>
        <rFont val="Arial"/>
        <family val="2"/>
      </rPr>
      <t xml:space="preserve"> MET and royalties have been excluded from the key financial indicator of EBITDA. The Directors believe that MET and royalties are a substitute for a tax on profits, hence its exclusion provides a more informed measure of the operational performance of the Group. The MET incurred at Bozshakol clay and Aktogay sulphide during the pre-commercial production stage of $3 million (2016: $25 million - sulphide plant) and $22 million (2016: $9 million - oxide plant) respectively has been capitalised to property, plant and equipment. MET incurred on stockpiled clay ore at Bozshakol and included within non-curent inventories was 32 million (2016: $33 million).</t>
    </r>
  </si>
  <si>
    <t xml:space="preserve">Weighted Average number of OS of 20 pence each for EPS based on Underlying Profit/(Loss) calculation </t>
  </si>
  <si>
    <t>No dividend recorded in respect of the year ended 2016</t>
  </si>
  <si>
    <t>Year ended 31 December 2017</t>
  </si>
  <si>
    <t>No dividend recorded in respect of the year ended 2017</t>
  </si>
  <si>
    <t>Provisions for closure and site restoration</t>
  </si>
  <si>
    <t>Year ended 31 Dec 2017</t>
  </si>
  <si>
    <r>
      <t>2</t>
    </r>
    <r>
      <rPr>
        <sz val="7.5"/>
        <color indexed="8"/>
        <rFont val="Arial"/>
        <family val="2"/>
      </rPr>
      <t xml:space="preserve"> Payable metal in concentrate sold during the periods of commercial production.</t>
    </r>
  </si>
  <si>
    <r>
      <rPr>
        <vertAlign val="superscript"/>
        <sz val="7.5"/>
        <rFont val="Arial"/>
        <family val="2"/>
      </rPr>
      <t xml:space="preserve">1 </t>
    </r>
    <r>
      <rPr>
        <sz val="7.5"/>
        <rFont val="Arial"/>
        <family val="2"/>
      </rPr>
      <t>2015 includes East Region and Bozymchak only. 2014 includes East Region only.</t>
    </r>
  </si>
  <si>
    <r>
      <rPr>
        <vertAlign val="superscript"/>
        <sz val="7.5"/>
        <rFont val="Arial"/>
        <family val="2"/>
      </rPr>
      <t>2</t>
    </r>
    <r>
      <rPr>
        <sz val="7.5"/>
        <rFont val="Arial"/>
        <family val="2"/>
      </rPr>
      <t xml:space="preserve"> Group cash operating costs excluding mineral extraction tax less by-product revenues, divided by the volume of copper sales. The full year cash operating costs for 2014 include East Region costs only on an allocated basis prior to the Restructuring of the business. The second half of 2014 net cash cost of 107 USc/lb is considered more representative of the performance of the East Region as a stand-alone business.</t>
    </r>
  </si>
  <si>
    <t>In 2017 employee costs include $25 million (2016: $57 million, 2015: $64 million, 2014: $44 million) capitalised to mining and other fixed assets primarily related to the pre-commercial period of production and to the construction of the major growth projects and $145 million (2016: $124 million, 2015: $125 million, 2014: $132 million) recognised in the income statement.</t>
  </si>
  <si>
    <t>Corporate Services</t>
  </si>
  <si>
    <r>
      <t xml:space="preserve">1 </t>
    </r>
    <r>
      <rPr>
        <sz val="7.5"/>
        <color indexed="8"/>
        <rFont val="Arial"/>
        <family val="2"/>
      </rPr>
      <t>Based on revenues and volumes sold excluding pre-commercial production at Bozshakol clay and Aktogay sulphide in 2017, Bozshakol sulphide and Aktogay oxide in 2016 and Bozymchak in 2015.</t>
    </r>
  </si>
  <si>
    <r>
      <rPr>
        <vertAlign val="superscript"/>
        <sz val="7.5"/>
        <rFont val="Arial"/>
        <family val="2"/>
      </rPr>
      <t>2</t>
    </r>
    <r>
      <rPr>
        <sz val="7.5"/>
        <rFont val="Arial"/>
        <family val="2"/>
      </rPr>
      <t xml:space="preserve"> In 2017 the East Region and Bozymchak employee numbers have been combined into one segment and the prior years comparative data restated accordingly.</t>
    </r>
  </si>
  <si>
    <t>2014*</t>
  </si>
  <si>
    <t>For the year ended 31 December 2014, the consolidated statement of cash flows includes cash flows from both continuing and discontinued operations. There were no discontinued operations in the following years.</t>
  </si>
  <si>
    <t>n/a</t>
  </si>
  <si>
    <t>Consolidated Statement of total comprehensive income (2014-18)</t>
  </si>
  <si>
    <t>Sales (2014-18)</t>
  </si>
  <si>
    <t>Production (2014-18)</t>
  </si>
  <si>
    <t>Copper Sales (2014-18)</t>
  </si>
  <si>
    <t>Net cash cost of Copper after by-products credits (2014-18)</t>
  </si>
  <si>
    <t>Copper average realised price (2014-18)</t>
  </si>
  <si>
    <t>Zinc in concentrate average realised price (2014-18)</t>
  </si>
  <si>
    <t>Silver average realised price (2014-18)</t>
  </si>
  <si>
    <t>Gold average realised price (2014-18)</t>
  </si>
  <si>
    <t>Group Cost of Sales analysis (2014-18)</t>
  </si>
  <si>
    <t>Group Admin expenses analysis (2014-18)</t>
  </si>
  <si>
    <t>Employees costs total (2014-18)</t>
  </si>
  <si>
    <t>Headcount analysis (2014-18)</t>
  </si>
  <si>
    <t>Group EBITDA excluding special items (2014-18)</t>
  </si>
  <si>
    <t>Shares info: number, weighted average (2014-18)</t>
  </si>
  <si>
    <t>Dividends payments (2014-18)</t>
  </si>
  <si>
    <t>Consolidated balance sheet (2014-18)</t>
  </si>
  <si>
    <t>Borrowings (2014-18)</t>
  </si>
  <si>
    <t>Consolidated cash flow statement (2014-18)</t>
  </si>
  <si>
    <t>EPS for (2014-18)</t>
  </si>
  <si>
    <t>2018</t>
  </si>
  <si>
    <t>Net foreign exchange gain</t>
  </si>
  <si>
    <t>Year ended 31 December 2018</t>
  </si>
  <si>
    <t>Interim dividend in respect of year ended 31 December 2018</t>
  </si>
  <si>
    <t>Recommended by the Directors on 20 February 2019 (not recognised as liability at 31 December 2018)</t>
  </si>
  <si>
    <t>Final dividend in respect of year ended 31 December 2018</t>
  </si>
  <si>
    <t>The amount of the recommended final dividend of 6.0 US cents per share has been estimated based on the ordinary shares in issue (excluding treasury shares) at 31 December 2018 and on the new shares issued in January 2019 as part settlement of the acquisition of the Baimskaya copper project.</t>
  </si>
  <si>
    <t xml:space="preserve">Current investments </t>
  </si>
  <si>
    <t>Year ended 31 Dec 2018</t>
  </si>
  <si>
    <t>Additions to long-term bank deposits</t>
  </si>
  <si>
    <t>Baimskaya advances</t>
  </si>
  <si>
    <t>Net additions to current investments</t>
  </si>
  <si>
    <t>Advance consideration for investment in Koksay</t>
  </si>
  <si>
    <t>Dividends paid by the Company</t>
  </si>
  <si>
    <t>Profit/(loss) before tax</t>
  </si>
  <si>
    <t xml:space="preserve">Please note: 2018 split will be published after 2018 Annual Report and Accounts posted on the Company's website in late March 2019. </t>
  </si>
  <si>
    <r>
      <t>Gold in concentrate</t>
    </r>
    <r>
      <rPr>
        <vertAlign val="superscript"/>
        <sz val="8.5"/>
        <color indexed="8"/>
        <rFont val="Arial"/>
        <family val="2"/>
      </rPr>
      <t>2</t>
    </r>
    <r>
      <rPr>
        <sz val="8.5"/>
        <color indexed="8"/>
        <rFont val="Arial"/>
        <family val="2"/>
        <charset val="204"/>
      </rPr>
      <t xml:space="preserve"> (koz)</t>
    </r>
  </si>
  <si>
    <r>
      <t>Silver in concentrate</t>
    </r>
    <r>
      <rPr>
        <vertAlign val="superscript"/>
        <sz val="8.5"/>
        <color indexed="8"/>
        <rFont val="Arial"/>
        <family val="2"/>
      </rPr>
      <t>2</t>
    </r>
    <r>
      <rPr>
        <sz val="8.5"/>
        <color indexed="8"/>
        <rFont val="Arial"/>
        <family val="2"/>
        <charset val="204"/>
      </rPr>
      <t xml:space="preserve"> (koz)</t>
    </r>
  </si>
  <si>
    <t>Gross EBITDA</t>
  </si>
  <si>
    <r>
      <t>Group EBITDA</t>
    </r>
    <r>
      <rPr>
        <vertAlign val="superscript"/>
        <sz val="9"/>
        <rFont val="Arial"/>
        <family val="2"/>
      </rPr>
      <t>1,2</t>
    </r>
  </si>
  <si>
    <t xml:space="preserve"> EBITDA</t>
  </si>
  <si>
    <t>Total comprehensive income/(expense) attributable to equity holders of the Company:</t>
  </si>
  <si>
    <t>Gold price ($/oz)</t>
  </si>
  <si>
    <r>
      <rPr>
        <vertAlign val="superscript"/>
        <sz val="7.5"/>
        <rFont val="Arial"/>
        <family val="2"/>
      </rPr>
      <t xml:space="preserve">1 </t>
    </r>
    <r>
      <rPr>
        <sz val="7.5"/>
        <rFont val="Arial"/>
        <family val="2"/>
      </rPr>
      <t>In the 2015 Annual Report and Accounts the Bozshakol and Aktogay average monthly number of employees of 752 and 386 respectively were included in the Mining Projects segment. In 2016 the Bozshakol and Aktogay employee numbers have been included in their own separate segments and the 2015 comparative data restated accordingly.</t>
    </r>
  </si>
  <si>
    <t>Please note: 22,344,944 new KAZ Minerals PLC shares were issued on 22 January 2019 as part of Initial Equity Consideration for the Baimskaya Copper Project. Following issuance, the total number of KAZ Minerals PLC shares in issue is 480,723,977, including 10,133,458 shares held in treasury, and the total issued share capital of KAZ Minerals PLC carrying voting rights is 470,590,519.</t>
  </si>
  <si>
    <t>Forex rates (average for the year vs USD)</t>
  </si>
  <si>
    <t xml:space="preserve">- </t>
  </si>
  <si>
    <t xml:space="preserve">          - </t>
  </si>
  <si>
    <t xml:space="preserve">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</si>
</sst>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43" formatCode="_-* #,##0.00_-;\-* #,##0.00_-;_-* &quot;-&quot;??_-;_-@_-"/>
    <numFmt numFmtId="164" formatCode="_(* #,##0_);_(* \(#,##0\);_(* &quot;-&quot;_);_(@_)"/>
    <numFmt numFmtId="165" formatCode="_(* #,##0.00_);_(* \(#,##0.00\);_(* &quot;-&quot;??_);_(@_)"/>
    <numFmt numFmtId="166" formatCode="&quot;$&quot;#,##0.00_);\(&quot;$&quot;#,##0.00\)"/>
    <numFmt numFmtId="167" formatCode="_(* #,##0.0_);_(* \(#,##0.0\);_(* &quot;–&quot;_);_(@_)"/>
    <numFmt numFmtId="168" formatCode="0.0"/>
    <numFmt numFmtId="169" formatCode="#,##0.0"/>
    <numFmt numFmtId="170" formatCode="_(* #,##0_);_(* \(#,##0\);_(* &quot;-&quot;??_);_(@_)"/>
    <numFmt numFmtId="171" formatCode="_-* #,##0_-;\-* #,##0_-;_-* &quot;-&quot;??_-;_-@_-"/>
    <numFmt numFmtId="172" formatCode="_(* #,##0_);_(* \(#,##0\);_(* &quot;–&quot;_);_(@_)"/>
    <numFmt numFmtId="173" formatCode="[$$-409]#,##0.00"/>
    <numFmt numFmtId="174" formatCode="0.0000"/>
    <numFmt numFmtId="175" formatCode="_-* #,##0.0_-;\-* #,##0.0_-;_-* &quot;-&quot;_-;_-@_-"/>
    <numFmt numFmtId="176" formatCode="_-* #,##0.0_-;\-* #,##0.0_-;_-* &quot;-&quot;?_-;_-@_-"/>
    <numFmt numFmtId="177" formatCode="0.000"/>
    <numFmt numFmtId="178" formatCode="_-* #,##0.0_-;\-* #,##0.0_-;_-* &quot;-&quot;??_-;_-@_-"/>
    <numFmt numFmtId="179" formatCode="_-* #,##0.000_-;\-* #,##0.000_-;_-* &quot;-&quot;??_-;_-@_-"/>
    <numFmt numFmtId="180" formatCode="0.0%"/>
    <numFmt numFmtId="181" formatCode="_(* #,##0.00_);_(* \(#,##0.00\);_(* &quot;-&quot;_);_(@_)"/>
    <numFmt numFmtId="182" formatCode="_(* #,##0.0_);_(* \(#,##0.0\);_(* &quot;-&quot;??_);_(@_)"/>
    <numFmt numFmtId="183" formatCode="_(* #,##0.0_);_(* \(#,##0.0\);_(* &quot;-&quot;_);_(@_)"/>
    <numFmt numFmtId="184" formatCode="_ * #,##0.00_ ;_ * \-#,##0.00_ ;_ * &quot;-&quot;??_ ;_ @_ "/>
  </numFmts>
  <fonts count="76" x14ac:knownFonts="1">
    <font>
      <sz val="10"/>
      <name val="Arial"/>
    </font>
    <font>
      <sz val="11"/>
      <color theme="1"/>
      <name val="Calibri"/>
      <family val="2"/>
      <scheme val="minor"/>
    </font>
    <font>
      <sz val="11"/>
      <color theme="1"/>
      <name val="Calibri"/>
      <family val="2"/>
      <scheme val="minor"/>
    </font>
    <font>
      <sz val="10"/>
      <name val="Arial"/>
      <family val="2"/>
    </font>
    <font>
      <b/>
      <sz val="8.5"/>
      <color indexed="12"/>
      <name val="Arial"/>
      <family val="2"/>
      <charset val="204"/>
    </font>
    <font>
      <sz val="8.5"/>
      <color indexed="8"/>
      <name val="Arial"/>
      <family val="2"/>
      <charset val="204"/>
    </font>
    <font>
      <sz val="8.5"/>
      <name val="Arial"/>
      <family val="2"/>
      <charset val="204"/>
    </font>
    <font>
      <b/>
      <u/>
      <sz val="12"/>
      <color indexed="12"/>
      <name val="Arial"/>
      <family val="2"/>
    </font>
    <font>
      <b/>
      <sz val="8.5"/>
      <color indexed="8"/>
      <name val="Arial"/>
      <family val="2"/>
      <charset val="204"/>
    </font>
    <font>
      <sz val="8"/>
      <name val="Arial"/>
      <family val="2"/>
      <charset val="204"/>
    </font>
    <font>
      <sz val="8.5"/>
      <name val="Arial"/>
      <family val="2"/>
      <charset val="204"/>
    </font>
    <font>
      <b/>
      <u/>
      <sz val="12"/>
      <color indexed="12"/>
      <name val="Arial"/>
      <family val="2"/>
      <charset val="204"/>
    </font>
    <font>
      <sz val="10"/>
      <name val="Arial"/>
      <family val="2"/>
    </font>
    <font>
      <sz val="12"/>
      <name val="Arial"/>
      <family val="2"/>
    </font>
    <font>
      <b/>
      <sz val="9"/>
      <color indexed="8"/>
      <name val="Arial"/>
      <family val="2"/>
    </font>
    <font>
      <u/>
      <sz val="10"/>
      <color indexed="12"/>
      <name val="Arial"/>
      <family val="2"/>
      <charset val="204"/>
    </font>
    <font>
      <b/>
      <sz val="9"/>
      <color indexed="12"/>
      <name val="Arial"/>
      <family val="2"/>
    </font>
    <font>
      <sz val="10"/>
      <color indexed="12"/>
      <name val="Arial"/>
      <family val="2"/>
      <charset val="204"/>
    </font>
    <font>
      <sz val="9"/>
      <color indexed="8"/>
      <name val="Arial"/>
      <family val="2"/>
      <charset val="204"/>
    </font>
    <font>
      <b/>
      <sz val="8.5"/>
      <color indexed="12"/>
      <name val="Arial"/>
      <family val="2"/>
    </font>
    <font>
      <sz val="9"/>
      <name val="Arial"/>
      <family val="2"/>
      <charset val="204"/>
    </font>
    <font>
      <sz val="10"/>
      <color indexed="8"/>
      <name val="Arial"/>
      <family val="2"/>
      <charset val="204"/>
    </font>
    <font>
      <b/>
      <sz val="9"/>
      <color indexed="8"/>
      <name val="Arial"/>
      <family val="2"/>
      <charset val="204"/>
    </font>
    <font>
      <b/>
      <sz val="10"/>
      <color indexed="8"/>
      <name val="Arial"/>
      <family val="2"/>
    </font>
    <font>
      <b/>
      <sz val="9"/>
      <name val="Arial"/>
      <family val="2"/>
    </font>
    <font>
      <sz val="8.5"/>
      <color indexed="12"/>
      <name val="Arial"/>
      <family val="2"/>
      <charset val="204"/>
    </font>
    <font>
      <sz val="8.5"/>
      <color indexed="8"/>
      <name val="Arial"/>
      <family val="2"/>
    </font>
    <font>
      <vertAlign val="superscript"/>
      <sz val="10"/>
      <name val="Arial"/>
      <family val="2"/>
    </font>
    <font>
      <b/>
      <sz val="9"/>
      <name val="Arial"/>
      <family val="2"/>
      <charset val="204"/>
    </font>
    <font>
      <vertAlign val="superscript"/>
      <sz val="9"/>
      <name val="Arial"/>
      <family val="2"/>
    </font>
    <font>
      <sz val="8.5"/>
      <name val="Arial"/>
      <family val="2"/>
    </font>
    <font>
      <vertAlign val="superscript"/>
      <sz val="8.5"/>
      <color indexed="8"/>
      <name val="Arial"/>
      <family val="2"/>
    </font>
    <font>
      <b/>
      <sz val="8.5"/>
      <name val="Arial"/>
      <family val="2"/>
    </font>
    <font>
      <b/>
      <sz val="8.5"/>
      <name val="Arial"/>
      <family val="2"/>
      <charset val="204"/>
    </font>
    <font>
      <sz val="8.5"/>
      <color indexed="10"/>
      <name val="Arial"/>
      <family val="2"/>
      <charset val="204"/>
    </font>
    <font>
      <vertAlign val="superscript"/>
      <sz val="8"/>
      <name val="Arial"/>
      <family val="2"/>
    </font>
    <font>
      <u/>
      <sz val="9"/>
      <name val="Arial"/>
      <family val="2"/>
      <charset val="204"/>
    </font>
    <font>
      <sz val="9"/>
      <name val="Arial"/>
      <family val="2"/>
    </font>
    <font>
      <b/>
      <sz val="10"/>
      <color indexed="12"/>
      <name val="Arial"/>
      <family val="2"/>
      <charset val="204"/>
    </font>
    <font>
      <b/>
      <vertAlign val="superscript"/>
      <sz val="8.5"/>
      <color indexed="12"/>
      <name val="Arial"/>
      <family val="2"/>
    </font>
    <font>
      <b/>
      <sz val="8.5"/>
      <color rgb="FF0000FF"/>
      <name val="Arial"/>
      <family val="2"/>
    </font>
    <font>
      <sz val="12"/>
      <color indexed="8"/>
      <name val="Arial"/>
      <family val="2"/>
      <charset val="204"/>
    </font>
    <font>
      <vertAlign val="superscript"/>
      <sz val="7.5"/>
      <color indexed="8"/>
      <name val="Arial"/>
      <family val="2"/>
    </font>
    <font>
      <sz val="7.5"/>
      <color indexed="8"/>
      <name val="Arial"/>
      <family val="2"/>
    </font>
    <font>
      <sz val="7.5"/>
      <name val="Arial"/>
      <family val="2"/>
    </font>
    <font>
      <vertAlign val="superscript"/>
      <sz val="7.5"/>
      <name val="Arial"/>
      <family val="2"/>
    </font>
    <font>
      <sz val="10"/>
      <name val="Arial"/>
      <family val="2"/>
    </font>
    <font>
      <sz val="8.5"/>
      <name val="Calibri"/>
      <family val="2"/>
      <scheme val="minor"/>
    </font>
    <font>
      <sz val="8.5"/>
      <color theme="1"/>
      <name val="Arial"/>
      <family val="2"/>
    </font>
    <font>
      <sz val="8.5"/>
      <color theme="1"/>
      <name val="Comic Sans MS"/>
      <family val="4"/>
    </font>
    <font>
      <b/>
      <sz val="8.5"/>
      <color theme="1"/>
      <name val="Arial"/>
      <family val="2"/>
    </font>
    <font>
      <sz val="8.5"/>
      <color rgb="FF000000"/>
      <name val="Arial"/>
      <family val="2"/>
    </font>
    <font>
      <b/>
      <sz val="8.5"/>
      <color rgb="FF000000"/>
      <name val="Arial"/>
      <family val="2"/>
    </font>
    <font>
      <b/>
      <vertAlign val="superscript"/>
      <sz val="8.5"/>
      <color rgb="FF000000"/>
      <name val="Arial"/>
      <family val="2"/>
    </font>
    <font>
      <vertAlign val="superscript"/>
      <sz val="8.5"/>
      <color theme="1"/>
      <name val="Arial"/>
      <family val="2"/>
    </font>
    <font>
      <b/>
      <vertAlign val="superscript"/>
      <sz val="8.5"/>
      <color theme="1"/>
      <name val="Arial"/>
      <family val="2"/>
    </font>
    <font>
      <sz val="8.5"/>
      <color indexed="12"/>
      <name val="Arial"/>
      <family val="2"/>
    </font>
    <font>
      <b/>
      <vertAlign val="superscript"/>
      <sz val="8.5"/>
      <name val="Arial"/>
      <family val="2"/>
    </font>
    <font>
      <sz val="7.5"/>
      <color indexed="8"/>
      <name val="Arial"/>
      <family val="2"/>
      <charset val="204"/>
    </font>
    <font>
      <vertAlign val="superscript"/>
      <sz val="8.5"/>
      <name val="Arial"/>
      <family val="2"/>
    </font>
    <font>
      <sz val="8.5"/>
      <color rgb="FFFF0000"/>
      <name val="Comic Sans MS"/>
      <family val="4"/>
    </font>
    <font>
      <i/>
      <sz val="8.5"/>
      <color rgb="FFFF0000"/>
      <name val="Comic Sans MS"/>
      <family val="4"/>
    </font>
    <font>
      <i/>
      <sz val="8.5"/>
      <color rgb="FF00B050"/>
      <name val="Comic Sans MS"/>
      <family val="4"/>
    </font>
    <font>
      <sz val="8.5"/>
      <color rgb="FF000000"/>
      <name val="Comic Sans MS"/>
      <family val="4"/>
    </font>
    <font>
      <sz val="8.5"/>
      <color rgb="FF00B050"/>
      <name val="Comic Sans MS"/>
      <family val="4"/>
    </font>
    <font>
      <i/>
      <sz val="8.5"/>
      <name val="Comic Sans MS"/>
      <family val="4"/>
    </font>
    <font>
      <sz val="8.5"/>
      <name val="Comic Sans MS"/>
      <family val="4"/>
    </font>
    <font>
      <b/>
      <sz val="8.5"/>
      <color theme="1"/>
      <name val="Comic Sans MS"/>
      <family val="4"/>
    </font>
    <font>
      <b/>
      <sz val="8.5"/>
      <color rgb="FFFF0000"/>
      <name val="Comic Sans MS"/>
      <family val="4"/>
    </font>
    <font>
      <u/>
      <sz val="10"/>
      <color rgb="FF0000FF"/>
      <name val="Arial"/>
      <family val="2"/>
      <charset val="204"/>
    </font>
    <font>
      <b/>
      <sz val="11"/>
      <color theme="1"/>
      <name val="Calibri"/>
      <family val="2"/>
      <scheme val="minor"/>
    </font>
    <font>
      <b/>
      <sz val="8.5"/>
      <color theme="1"/>
      <name val="Calibri"/>
      <family val="2"/>
      <scheme val="minor"/>
    </font>
    <font>
      <u/>
      <sz val="8.5"/>
      <name val="Arial"/>
      <family val="2"/>
    </font>
    <font>
      <sz val="8.5"/>
      <color rgb="FF0000FF"/>
      <name val="Arial"/>
      <family val="2"/>
    </font>
    <font>
      <b/>
      <sz val="10"/>
      <color theme="1"/>
      <name val="Arial"/>
      <family val="2"/>
      <charset val="204"/>
    </font>
    <font>
      <b/>
      <sz val="10"/>
      <name val="Arial"/>
      <family val="2"/>
    </font>
  </fonts>
  <fills count="6">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0"/>
        <bgColor indexed="64"/>
      </patternFill>
    </fill>
    <fill>
      <patternFill patternType="solid">
        <fgColor theme="0" tint="-0.14999847407452621"/>
        <bgColor indexed="64"/>
      </patternFill>
    </fill>
  </fills>
  <borders count="22">
    <border>
      <left/>
      <right/>
      <top/>
      <bottom/>
      <diagonal/>
    </border>
    <border>
      <left/>
      <right/>
      <top style="thin">
        <color indexed="12"/>
      </top>
      <bottom/>
      <diagonal/>
    </border>
    <border>
      <left/>
      <right/>
      <top/>
      <bottom style="thin">
        <color indexed="12"/>
      </bottom>
      <diagonal/>
    </border>
    <border>
      <left/>
      <right/>
      <top style="thin">
        <color indexed="12"/>
      </top>
      <bottom style="thin">
        <color indexed="12"/>
      </bottom>
      <diagonal/>
    </border>
    <border>
      <left style="thin">
        <color indexed="12"/>
      </left>
      <right/>
      <top/>
      <bottom/>
      <diagonal/>
    </border>
    <border>
      <left style="thin">
        <color indexed="12"/>
      </left>
      <right/>
      <top/>
      <bottom style="thin">
        <color indexed="12"/>
      </bottom>
      <diagonal/>
    </border>
    <border>
      <left style="thin">
        <color indexed="12"/>
      </left>
      <right/>
      <top style="thin">
        <color indexed="12"/>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48"/>
      </top>
      <bottom/>
      <diagonal/>
    </border>
    <border>
      <left/>
      <right/>
      <top/>
      <bottom style="thin">
        <color rgb="FF0000FF"/>
      </bottom>
      <diagonal/>
    </border>
    <border>
      <left/>
      <right/>
      <top style="thin">
        <color rgb="FF0000FF"/>
      </top>
      <bottom style="thin">
        <color rgb="FF0000FF"/>
      </bottom>
      <diagonal/>
    </border>
    <border>
      <left/>
      <right/>
      <top style="thin">
        <color rgb="FF0000FF"/>
      </top>
      <bottom/>
      <diagonal/>
    </border>
    <border>
      <left style="thin">
        <color rgb="FF0000FF"/>
      </left>
      <right/>
      <top style="thin">
        <color rgb="FF0000FF"/>
      </top>
      <bottom/>
      <diagonal/>
    </border>
    <border>
      <left style="thin">
        <color rgb="FF0000FF"/>
      </left>
      <right/>
      <top/>
      <bottom/>
      <diagonal/>
    </border>
    <border>
      <left style="thin">
        <color rgb="FF0000FF"/>
      </left>
      <right/>
      <top/>
      <bottom style="thin">
        <color rgb="FF0000FF"/>
      </bottom>
      <diagonal/>
    </border>
    <border>
      <left/>
      <right style="thin">
        <color rgb="FF0000FF"/>
      </right>
      <top style="thin">
        <color rgb="FF0000FF"/>
      </top>
      <bottom style="thin">
        <color rgb="FF0000FF"/>
      </bottom>
      <diagonal/>
    </border>
    <border>
      <left style="thin">
        <color rgb="FF0000FF"/>
      </left>
      <right style="thin">
        <color rgb="FF0000FF"/>
      </right>
      <top style="thin">
        <color rgb="FF0000FF"/>
      </top>
      <bottom style="thin">
        <color rgb="FF0000FF"/>
      </bottom>
      <diagonal/>
    </border>
    <border>
      <left style="thin">
        <color rgb="FF0000FF"/>
      </left>
      <right/>
      <top style="thin">
        <color rgb="FF0000FF"/>
      </top>
      <bottom style="thin">
        <color rgb="FF0000FF"/>
      </bottom>
      <diagonal/>
    </border>
    <border>
      <left style="medium">
        <color rgb="FF088CC4"/>
      </left>
      <right style="medium">
        <color rgb="FF088CC4"/>
      </right>
      <top style="medium">
        <color rgb="FF088CC4"/>
      </top>
      <bottom style="medium">
        <color rgb="FF088CC4"/>
      </bottom>
      <diagonal/>
    </border>
  </borders>
  <cellStyleXfs count="14">
    <xf numFmtId="0" fontId="0" fillId="0" borderId="0"/>
    <xf numFmtId="165" fontId="3" fillId="0" borderId="0" applyFont="0" applyFill="0" applyBorder="0" applyAlignment="0" applyProtection="0"/>
    <xf numFmtId="165" fontId="3" fillId="0" borderId="0" applyFont="0" applyFill="0" applyBorder="0" applyAlignment="0" applyProtection="0"/>
    <xf numFmtId="0" fontId="15" fillId="0" borderId="0" applyNumberFormat="0" applyFill="0" applyBorder="0" applyAlignment="0" applyProtection="0">
      <alignment vertical="top"/>
      <protection locked="0"/>
    </xf>
    <xf numFmtId="0" fontId="12" fillId="0" borderId="0"/>
    <xf numFmtId="9" fontId="46" fillId="0" borderId="0" applyFont="0" applyFill="0" applyBorder="0" applyAlignment="0" applyProtection="0"/>
    <xf numFmtId="0" fontId="2" fillId="0" borderId="0"/>
    <xf numFmtId="9" fontId="2" fillId="0" borderId="0" applyFont="0" applyFill="0" applyBorder="0" applyAlignment="0" applyProtection="0"/>
    <xf numFmtId="0" fontId="1" fillId="0" borderId="0"/>
    <xf numFmtId="43" fontId="1" fillId="0" borderId="0" applyFont="0" applyFill="0" applyBorder="0" applyAlignment="0" applyProtection="0"/>
    <xf numFmtId="0" fontId="3" fillId="0" borderId="0"/>
    <xf numFmtId="9" fontId="3" fillId="0" borderId="0" applyFont="0" applyFill="0" applyBorder="0" applyAlignment="0" applyProtection="0"/>
    <xf numFmtId="184" fontId="3" fillId="0" borderId="0" applyFont="0" applyFill="0" applyBorder="0" applyAlignment="0" applyProtection="0"/>
    <xf numFmtId="0" fontId="3" fillId="0" borderId="0"/>
  </cellStyleXfs>
  <cellXfs count="688">
    <xf numFmtId="0" fontId="0" fillId="0" borderId="0" xfId="0"/>
    <xf numFmtId="0" fontId="4" fillId="2" borderId="1" xfId="0" applyFont="1" applyFill="1" applyBorder="1" applyAlignment="1"/>
    <xf numFmtId="0" fontId="5" fillId="2" borderId="2" xfId="0" applyFont="1" applyFill="1" applyBorder="1" applyAlignment="1"/>
    <xf numFmtId="0" fontId="5" fillId="2" borderId="0" xfId="0" applyFont="1" applyFill="1" applyBorder="1" applyAlignment="1"/>
    <xf numFmtId="167" fontId="5" fillId="2" borderId="0" xfId="0" applyNumberFormat="1" applyFont="1" applyFill="1" applyBorder="1"/>
    <xf numFmtId="0" fontId="0" fillId="2" borderId="3" xfId="0" applyFill="1" applyBorder="1" applyAlignment="1"/>
    <xf numFmtId="0" fontId="4" fillId="2" borderId="1" xfId="0" applyFont="1" applyFill="1" applyBorder="1"/>
    <xf numFmtId="0" fontId="4" fillId="2" borderId="3" xfId="0" applyFont="1" applyFill="1" applyBorder="1"/>
    <xf numFmtId="0" fontId="8" fillId="2" borderId="0" xfId="0" applyFont="1" applyFill="1"/>
    <xf numFmtId="0" fontId="4" fillId="2" borderId="0" xfId="0" applyFont="1" applyFill="1"/>
    <xf numFmtId="0" fontId="5" fillId="2" borderId="0" xfId="0" applyFont="1" applyFill="1"/>
    <xf numFmtId="0" fontId="5" fillId="2" borderId="0" xfId="0" applyFont="1" applyFill="1" applyBorder="1"/>
    <xf numFmtId="0" fontId="4" fillId="2" borderId="0" xfId="0" applyFont="1" applyFill="1" applyBorder="1" applyAlignment="1"/>
    <xf numFmtId="0" fontId="0" fillId="2" borderId="0" xfId="0" applyFill="1"/>
    <xf numFmtId="0" fontId="0" fillId="2" borderId="0" xfId="0" applyFill="1" applyBorder="1"/>
    <xf numFmtId="164" fontId="5" fillId="2" borderId="0" xfId="0" applyNumberFormat="1" applyFont="1" applyFill="1" applyBorder="1" applyAlignment="1">
      <alignment horizontal="right"/>
    </xf>
    <xf numFmtId="164" fontId="6" fillId="2" borderId="0" xfId="0" applyNumberFormat="1" applyFont="1" applyFill="1" applyBorder="1" applyAlignment="1">
      <alignment horizontal="right"/>
    </xf>
    <xf numFmtId="171" fontId="4" fillId="2" borderId="0" xfId="1" applyNumberFormat="1" applyFont="1" applyFill="1" applyBorder="1" applyAlignment="1"/>
    <xf numFmtId="0" fontId="0" fillId="2" borderId="0" xfId="0" applyFill="1" applyAlignment="1">
      <alignment horizontal="center"/>
    </xf>
    <xf numFmtId="0" fontId="16" fillId="2" borderId="0" xfId="0" applyFont="1" applyFill="1"/>
    <xf numFmtId="0" fontId="17" fillId="2" borderId="0" xfId="0" applyFont="1" applyFill="1"/>
    <xf numFmtId="0" fontId="15" fillId="2" borderId="0" xfId="3" applyFill="1" applyAlignment="1" applyProtection="1"/>
    <xf numFmtId="0" fontId="15" fillId="2" borderId="0" xfId="3" applyFont="1" applyFill="1" applyAlignment="1" applyProtection="1"/>
    <xf numFmtId="0" fontId="7" fillId="2" borderId="0" xfId="0" applyFont="1" applyFill="1"/>
    <xf numFmtId="0" fontId="18" fillId="2" borderId="0" xfId="0" applyFont="1" applyFill="1" applyBorder="1" applyAlignment="1"/>
    <xf numFmtId="0" fontId="19" fillId="2" borderId="0" xfId="0" applyFont="1" applyFill="1" applyBorder="1"/>
    <xf numFmtId="3" fontId="5" fillId="2" borderId="0" xfId="0" applyNumberFormat="1" applyFont="1" applyFill="1" applyBorder="1" applyAlignment="1">
      <alignment horizontal="right"/>
    </xf>
    <xf numFmtId="3" fontId="6" fillId="2" borderId="0" xfId="0" applyNumberFormat="1" applyFont="1" applyFill="1" applyBorder="1" applyAlignment="1">
      <alignment horizontal="right"/>
    </xf>
    <xf numFmtId="164" fontId="5" fillId="2" borderId="0" xfId="0" applyNumberFormat="1" applyFont="1" applyFill="1" applyBorder="1" applyAlignment="1"/>
    <xf numFmtId="171" fontId="4" fillId="2" borderId="0" xfId="1" applyNumberFormat="1" applyFont="1" applyFill="1" applyBorder="1" applyAlignment="1">
      <alignment horizontal="right"/>
    </xf>
    <xf numFmtId="0" fontId="13" fillId="2" borderId="0" xfId="4" applyFont="1" applyFill="1" applyBorder="1" applyAlignment="1">
      <alignment horizontal="left" vertical="center"/>
    </xf>
    <xf numFmtId="170" fontId="3" fillId="2" borderId="0" xfId="2" applyNumberFormat="1" applyFont="1" applyFill="1"/>
    <xf numFmtId="0" fontId="20" fillId="2" borderId="0" xfId="0" applyFont="1" applyFill="1"/>
    <xf numFmtId="14" fontId="13" fillId="2" borderId="0" xfId="4" applyNumberFormat="1" applyFont="1" applyFill="1" applyBorder="1" applyAlignment="1">
      <alignment horizontal="left" vertical="center"/>
    </xf>
    <xf numFmtId="171" fontId="20" fillId="2" borderId="0" xfId="1" applyNumberFormat="1" applyFont="1" applyFill="1" applyBorder="1"/>
    <xf numFmtId="0" fontId="11" fillId="2" borderId="0" xfId="0" applyFont="1" applyFill="1"/>
    <xf numFmtId="0" fontId="22" fillId="2" borderId="0" xfId="0" applyFont="1" applyFill="1" applyBorder="1" applyAlignment="1">
      <alignment wrapText="1"/>
    </xf>
    <xf numFmtId="0" fontId="23" fillId="2" borderId="0" xfId="0" applyFont="1" applyFill="1"/>
    <xf numFmtId="0" fontId="20" fillId="2" borderId="0" xfId="4" applyFont="1" applyFill="1" applyBorder="1" applyAlignment="1">
      <alignment horizontal="left" vertical="center"/>
    </xf>
    <xf numFmtId="0" fontId="25" fillId="2" borderId="0" xfId="0" applyFont="1" applyFill="1" applyBorder="1" applyAlignment="1"/>
    <xf numFmtId="0" fontId="24" fillId="2" borderId="0" xfId="0" applyFont="1" applyFill="1"/>
    <xf numFmtId="0" fontId="21" fillId="2" borderId="0" xfId="3" applyFont="1" applyFill="1" applyAlignment="1" applyProtection="1">
      <alignment horizontal="right"/>
    </xf>
    <xf numFmtId="172" fontId="25" fillId="2" borderId="0" xfId="0" applyNumberFormat="1" applyFont="1" applyFill="1" applyBorder="1" applyAlignment="1">
      <alignment horizontal="right"/>
    </xf>
    <xf numFmtId="1" fontId="5" fillId="2" borderId="0" xfId="0" applyNumberFormat="1" applyFont="1" applyFill="1" applyBorder="1" applyAlignment="1"/>
    <xf numFmtId="172" fontId="5" fillId="2" borderId="0" xfId="0" applyNumberFormat="1" applyFont="1" applyFill="1" applyBorder="1" applyAlignment="1">
      <alignment horizontal="right"/>
    </xf>
    <xf numFmtId="0" fontId="20" fillId="2" borderId="0" xfId="0" applyFont="1" applyFill="1" applyBorder="1"/>
    <xf numFmtId="0" fontId="4" fillId="2" borderId="0" xfId="0" applyFont="1" applyFill="1" applyBorder="1"/>
    <xf numFmtId="167" fontId="6" fillId="2" borderId="0" xfId="0" applyNumberFormat="1" applyFont="1" applyFill="1" applyBorder="1" applyAlignment="1">
      <alignment horizontal="right"/>
    </xf>
    <xf numFmtId="0" fontId="27" fillId="2" borderId="0" xfId="0" applyFont="1" applyFill="1"/>
    <xf numFmtId="3" fontId="16" fillId="2" borderId="0" xfId="0" applyNumberFormat="1" applyFont="1" applyFill="1" applyAlignment="1">
      <alignment horizontal="right"/>
    </xf>
    <xf numFmtId="172" fontId="19" fillId="2" borderId="0" xfId="0" applyNumberFormat="1" applyFont="1" applyFill="1" applyBorder="1" applyAlignment="1">
      <alignment horizontal="right"/>
    </xf>
    <xf numFmtId="0" fontId="0" fillId="3" borderId="0" xfId="0" applyFill="1"/>
    <xf numFmtId="3" fontId="6" fillId="3" borderId="0" xfId="0" applyNumberFormat="1" applyFont="1" applyFill="1"/>
    <xf numFmtId="0" fontId="19" fillId="2" borderId="1" xfId="0" applyFont="1" applyFill="1" applyBorder="1" applyAlignment="1"/>
    <xf numFmtId="3" fontId="6" fillId="3" borderId="2" xfId="0" applyNumberFormat="1" applyFont="1" applyFill="1" applyBorder="1"/>
    <xf numFmtId="0" fontId="4" fillId="2" borderId="2" xfId="0" applyFont="1" applyFill="1" applyBorder="1" applyAlignment="1"/>
    <xf numFmtId="0" fontId="24" fillId="3" borderId="2" xfId="0" applyNumberFormat="1" applyFont="1" applyFill="1" applyBorder="1" applyAlignment="1"/>
    <xf numFmtId="0" fontId="0" fillId="3" borderId="2" xfId="0" applyFill="1" applyBorder="1"/>
    <xf numFmtId="0" fontId="24" fillId="2" borderId="0" xfId="0" applyFont="1" applyFill="1" applyBorder="1"/>
    <xf numFmtId="0" fontId="5" fillId="2" borderId="2" xfId="0" applyFont="1" applyFill="1" applyBorder="1"/>
    <xf numFmtId="167" fontId="5" fillId="2" borderId="0" xfId="0" applyNumberFormat="1" applyFont="1" applyFill="1"/>
    <xf numFmtId="3" fontId="6" fillId="3" borderId="7" xfId="0" applyNumberFormat="1" applyFont="1" applyFill="1" applyBorder="1"/>
    <xf numFmtId="3" fontId="6" fillId="3" borderId="0" xfId="0" applyNumberFormat="1" applyFont="1" applyFill="1" applyAlignment="1">
      <alignment horizontal="right"/>
    </xf>
    <xf numFmtId="0" fontId="6" fillId="2" borderId="3" xfId="0" applyFont="1" applyFill="1" applyBorder="1"/>
    <xf numFmtId="3" fontId="6" fillId="3" borderId="3" xfId="0" applyNumberFormat="1" applyFont="1" applyFill="1" applyBorder="1"/>
    <xf numFmtId="3" fontId="19" fillId="3" borderId="3" xfId="0" applyNumberFormat="1" applyFont="1" applyFill="1" applyBorder="1"/>
    <xf numFmtId="3" fontId="19" fillId="3" borderId="0" xfId="0" applyNumberFormat="1" applyFont="1" applyFill="1"/>
    <xf numFmtId="0" fontId="8" fillId="2" borderId="2" xfId="0" applyNumberFormat="1" applyFont="1" applyFill="1" applyBorder="1" applyAlignment="1"/>
    <xf numFmtId="1" fontId="6" fillId="2" borderId="7" xfId="0" applyNumberFormat="1" applyFont="1" applyFill="1" applyBorder="1"/>
    <xf numFmtId="1" fontId="6" fillId="2" borderId="0" xfId="0" applyNumberFormat="1" applyFont="1" applyFill="1"/>
    <xf numFmtId="3" fontId="6" fillId="2" borderId="8" xfId="1" applyNumberFormat="1" applyFont="1" applyFill="1" applyBorder="1"/>
    <xf numFmtId="0" fontId="7" fillId="2" borderId="2" xfId="0" applyFont="1" applyFill="1" applyBorder="1"/>
    <xf numFmtId="0" fontId="4" fillId="2" borderId="2" xfId="0" applyFont="1" applyFill="1" applyBorder="1" applyAlignment="1">
      <alignment horizontal="center"/>
    </xf>
    <xf numFmtId="0" fontId="4" fillId="2" borderId="2" xfId="0" applyFont="1" applyFill="1" applyBorder="1" applyAlignment="1">
      <alignment horizontal="center" wrapText="1"/>
    </xf>
    <xf numFmtId="0" fontId="20" fillId="3" borderId="0" xfId="0" applyFont="1" applyFill="1"/>
    <xf numFmtId="3" fontId="20" fillId="3" borderId="0" xfId="0" applyNumberFormat="1" applyFont="1" applyFill="1"/>
    <xf numFmtId="3" fontId="24" fillId="3" borderId="0" xfId="0" applyNumberFormat="1" applyFont="1" applyFill="1"/>
    <xf numFmtId="172" fontId="6" fillId="3" borderId="0" xfId="0" applyNumberFormat="1" applyFont="1" applyFill="1" applyBorder="1" applyAlignment="1">
      <alignment horizontal="right"/>
    </xf>
    <xf numFmtId="0" fontId="5" fillId="2" borderId="0" xfId="0" applyFont="1" applyFill="1" applyBorder="1" applyAlignment="1">
      <alignment horizontal="left" indent="1"/>
    </xf>
    <xf numFmtId="172" fontId="34" fillId="3" borderId="0" xfId="0" applyNumberFormat="1" applyFont="1" applyFill="1" applyBorder="1" applyAlignment="1">
      <alignment horizontal="right"/>
    </xf>
    <xf numFmtId="172" fontId="6" fillId="3" borderId="2" xfId="0" applyNumberFormat="1" applyFont="1" applyFill="1" applyBorder="1" applyAlignment="1">
      <alignment horizontal="right"/>
    </xf>
    <xf numFmtId="0" fontId="19" fillId="2" borderId="3" xfId="0" applyFont="1" applyFill="1" applyBorder="1"/>
    <xf numFmtId="172" fontId="19" fillId="3" borderId="3" xfId="0" applyNumberFormat="1" applyFont="1" applyFill="1" applyBorder="1" applyAlignment="1">
      <alignment horizontal="right"/>
    </xf>
    <xf numFmtId="172" fontId="6" fillId="3" borderId="0" xfId="0" applyNumberFormat="1" applyFont="1" applyFill="1" applyAlignment="1">
      <alignment horizontal="right"/>
    </xf>
    <xf numFmtId="0" fontId="26" fillId="2" borderId="0" xfId="0" applyFont="1" applyFill="1" applyAlignment="1">
      <alignment horizontal="left" indent="1"/>
    </xf>
    <xf numFmtId="0" fontId="5" fillId="2" borderId="0" xfId="0" applyFont="1" applyFill="1" applyAlignment="1">
      <alignment horizontal="left" indent="1"/>
    </xf>
    <xf numFmtId="0" fontId="5" fillId="2" borderId="7" xfId="0" applyFont="1" applyFill="1" applyBorder="1"/>
    <xf numFmtId="0" fontId="24" fillId="3" borderId="7" xfId="0" applyNumberFormat="1" applyFont="1" applyFill="1" applyBorder="1" applyAlignment="1">
      <alignment horizontal="right"/>
    </xf>
    <xf numFmtId="3" fontId="5" fillId="2" borderId="0" xfId="0" applyNumberFormat="1" applyFont="1" applyFill="1" applyBorder="1"/>
    <xf numFmtId="3" fontId="19" fillId="3" borderId="3" xfId="0" applyNumberFormat="1" applyFont="1" applyFill="1" applyBorder="1" applyAlignment="1">
      <alignment horizontal="right"/>
    </xf>
    <xf numFmtId="0" fontId="5" fillId="2" borderId="9" xfId="0" applyFont="1" applyFill="1" applyBorder="1" applyAlignment="1">
      <alignment horizontal="left"/>
    </xf>
    <xf numFmtId="0" fontId="5" fillId="2" borderId="10" xfId="0" applyFont="1" applyFill="1" applyBorder="1" applyAlignment="1">
      <alignment horizontal="left"/>
    </xf>
    <xf numFmtId="0" fontId="24" fillId="3" borderId="0" xfId="0" applyFont="1" applyFill="1" applyBorder="1"/>
    <xf numFmtId="0" fontId="0" fillId="3" borderId="0" xfId="0" applyFill="1" applyBorder="1"/>
    <xf numFmtId="0" fontId="5" fillId="2" borderId="3" xfId="0" applyFont="1" applyFill="1" applyBorder="1" applyAlignment="1"/>
    <xf numFmtId="173" fontId="26" fillId="2" borderId="0" xfId="0" applyNumberFormat="1" applyFont="1" applyFill="1" applyBorder="1" applyAlignment="1"/>
    <xf numFmtId="166" fontId="26" fillId="2" borderId="0" xfId="0" applyNumberFormat="1" applyFont="1" applyFill="1" applyBorder="1" applyAlignment="1"/>
    <xf numFmtId="49" fontId="14" fillId="2" borderId="0" xfId="0" applyNumberFormat="1" applyFont="1" applyFill="1" applyBorder="1" applyAlignment="1">
      <alignment horizontal="right" wrapText="1"/>
    </xf>
    <xf numFmtId="0" fontId="33" fillId="2" borderId="1" xfId="0" applyFont="1" applyFill="1" applyBorder="1" applyAlignment="1"/>
    <xf numFmtId="3" fontId="19" fillId="2" borderId="3" xfId="0" applyNumberFormat="1" applyFont="1" applyFill="1" applyBorder="1" applyAlignment="1">
      <alignment horizontal="right"/>
    </xf>
    <xf numFmtId="0" fontId="0" fillId="2" borderId="3" xfId="0" applyFill="1" applyBorder="1"/>
    <xf numFmtId="164" fontId="6" fillId="2" borderId="1" xfId="0" applyNumberFormat="1" applyFont="1" applyFill="1" applyBorder="1" applyAlignment="1">
      <alignment horizontal="right"/>
    </xf>
    <xf numFmtId="0" fontId="14" fillId="2" borderId="2" xfId="0" applyNumberFormat="1" applyFont="1" applyFill="1" applyBorder="1" applyAlignment="1">
      <alignment horizontal="right"/>
    </xf>
    <xf numFmtId="3" fontId="6" fillId="3" borderId="0" xfId="0" applyNumberFormat="1" applyFont="1" applyFill="1" applyBorder="1"/>
    <xf numFmtId="164" fontId="6" fillId="3" borderId="0" xfId="0" applyNumberFormat="1" applyFont="1" applyFill="1"/>
    <xf numFmtId="0" fontId="35" fillId="2" borderId="0" xfId="0" applyFont="1" applyFill="1"/>
    <xf numFmtId="171" fontId="19" fillId="3" borderId="3" xfId="0" applyNumberFormat="1" applyFont="1" applyFill="1" applyBorder="1"/>
    <xf numFmtId="0" fontId="4" fillId="2" borderId="0" xfId="0" applyFont="1" applyFill="1" applyBorder="1" applyAlignment="1">
      <alignment horizontal="center"/>
    </xf>
    <xf numFmtId="0" fontId="4" fillId="2" borderId="0" xfId="0" applyFont="1" applyFill="1" applyBorder="1" applyAlignment="1">
      <alignment horizontal="center" wrapText="1"/>
    </xf>
    <xf numFmtId="0" fontId="36" fillId="3" borderId="0" xfId="0" applyFont="1" applyFill="1"/>
    <xf numFmtId="10" fontId="20" fillId="3" borderId="0" xfId="0" applyNumberFormat="1" applyFont="1" applyFill="1" applyAlignment="1">
      <alignment horizontal="right"/>
    </xf>
    <xf numFmtId="0" fontId="20" fillId="3" borderId="0" xfId="0" applyFont="1" applyFill="1" applyAlignment="1">
      <alignment horizontal="right"/>
    </xf>
    <xf numFmtId="0" fontId="19" fillId="2" borderId="11" xfId="0" applyFont="1" applyFill="1" applyBorder="1"/>
    <xf numFmtId="0" fontId="3" fillId="2" borderId="0" xfId="0" applyFont="1" applyFill="1"/>
    <xf numFmtId="0" fontId="5" fillId="4" borderId="0" xfId="0" applyFont="1" applyFill="1" applyBorder="1"/>
    <xf numFmtId="171" fontId="4" fillId="4" borderId="0" xfId="1" applyNumberFormat="1" applyFont="1" applyFill="1" applyBorder="1" applyAlignment="1"/>
    <xf numFmtId="0" fontId="0" fillId="4" borderId="0" xfId="0" applyFill="1"/>
    <xf numFmtId="164" fontId="6" fillId="4" borderId="0" xfId="0" applyNumberFormat="1" applyFont="1" applyFill="1" applyBorder="1" applyAlignment="1">
      <alignment horizontal="right"/>
    </xf>
    <xf numFmtId="164" fontId="5" fillId="4" borderId="0" xfId="0" applyNumberFormat="1" applyFont="1" applyFill="1" applyBorder="1" applyAlignment="1">
      <alignment horizontal="right"/>
    </xf>
    <xf numFmtId="3" fontId="6" fillId="4" borderId="3" xfId="0" applyNumberFormat="1" applyFont="1" applyFill="1" applyBorder="1"/>
    <xf numFmtId="3" fontId="19" fillId="4" borderId="3" xfId="0" applyNumberFormat="1" applyFont="1" applyFill="1" applyBorder="1"/>
    <xf numFmtId="172" fontId="19" fillId="4" borderId="3" xfId="0" applyNumberFormat="1" applyFont="1" applyFill="1" applyBorder="1" applyAlignment="1">
      <alignment horizontal="right"/>
    </xf>
    <xf numFmtId="0" fontId="20" fillId="3" borderId="0" xfId="0" applyFont="1" applyFill="1" applyBorder="1" applyAlignment="1">
      <alignment horizontal="right"/>
    </xf>
    <xf numFmtId="1" fontId="4" fillId="2" borderId="0" xfId="1" applyNumberFormat="1" applyFont="1" applyFill="1" applyBorder="1" applyAlignment="1"/>
    <xf numFmtId="172" fontId="0" fillId="2" borderId="0" xfId="0" applyNumberFormat="1" applyFill="1"/>
    <xf numFmtId="172" fontId="5" fillId="2" borderId="12" xfId="0" applyNumberFormat="1" applyFont="1" applyFill="1" applyBorder="1" applyAlignment="1">
      <alignment horizontal="right"/>
    </xf>
    <xf numFmtId="49" fontId="14" fillId="2" borderId="12" xfId="0" applyNumberFormat="1" applyFont="1" applyFill="1" applyBorder="1" applyAlignment="1">
      <alignment horizontal="right" wrapText="1"/>
    </xf>
    <xf numFmtId="173" fontId="26" fillId="2" borderId="13" xfId="0" applyNumberFormat="1" applyFont="1" applyFill="1" applyBorder="1" applyAlignment="1"/>
    <xf numFmtId="164" fontId="4" fillId="2" borderId="0" xfId="1" applyNumberFormat="1" applyFont="1" applyFill="1" applyBorder="1" applyAlignment="1"/>
    <xf numFmtId="164" fontId="5" fillId="2" borderId="0" xfId="1" applyNumberFormat="1" applyFont="1" applyFill="1" applyBorder="1" applyAlignment="1">
      <alignment horizontal="right"/>
    </xf>
    <xf numFmtId="165" fontId="26" fillId="2" borderId="0" xfId="0" applyNumberFormat="1" applyFont="1" applyFill="1" applyBorder="1" applyAlignment="1"/>
    <xf numFmtId="167" fontId="28" fillId="3" borderId="0" xfId="1" applyNumberFormat="1" applyFont="1" applyFill="1" applyAlignment="1">
      <alignment horizontal="right"/>
    </xf>
    <xf numFmtId="164" fontId="5" fillId="2" borderId="13" xfId="1" applyNumberFormat="1" applyFont="1" applyFill="1" applyBorder="1" applyAlignment="1">
      <alignment horizontal="right"/>
    </xf>
    <xf numFmtId="0" fontId="6" fillId="2" borderId="14" xfId="0" applyFont="1" applyFill="1" applyBorder="1"/>
    <xf numFmtId="166" fontId="26" fillId="2" borderId="13" xfId="0" applyNumberFormat="1" applyFont="1" applyFill="1" applyBorder="1" applyAlignment="1"/>
    <xf numFmtId="172" fontId="4" fillId="2" borderId="12" xfId="1" applyNumberFormat="1" applyFont="1" applyFill="1" applyBorder="1" applyAlignment="1"/>
    <xf numFmtId="0" fontId="40" fillId="2" borderId="13" xfId="0" applyFont="1" applyFill="1" applyBorder="1"/>
    <xf numFmtId="171" fontId="40" fillId="4" borderId="13" xfId="1" applyNumberFormat="1" applyFont="1" applyFill="1" applyBorder="1" applyAlignment="1"/>
    <xf numFmtId="164" fontId="6" fillId="3" borderId="12" xfId="0" applyNumberFormat="1" applyFont="1" applyFill="1" applyBorder="1"/>
    <xf numFmtId="3" fontId="0" fillId="2" borderId="0" xfId="0" applyNumberFormat="1" applyFill="1"/>
    <xf numFmtId="0" fontId="41" fillId="2" borderId="0" xfId="0" applyFont="1" applyFill="1" applyBorder="1" applyAlignment="1">
      <alignment horizontal="left" vertical="top"/>
    </xf>
    <xf numFmtId="0" fontId="10" fillId="2" borderId="0" xfId="0" applyFont="1" applyFill="1" applyBorder="1"/>
    <xf numFmtId="3" fontId="10" fillId="3" borderId="0" xfId="0" applyNumberFormat="1" applyFont="1" applyFill="1" applyBorder="1"/>
    <xf numFmtId="3" fontId="40" fillId="3" borderId="13" xfId="0" applyNumberFormat="1" applyFont="1" applyFill="1" applyBorder="1"/>
    <xf numFmtId="0" fontId="0" fillId="2" borderId="0" xfId="0" applyFill="1" applyAlignment="1">
      <alignment horizontal="left"/>
    </xf>
    <xf numFmtId="164" fontId="19" fillId="4" borderId="0" xfId="0" applyNumberFormat="1" applyFont="1" applyFill="1" applyBorder="1" applyAlignment="1">
      <alignment horizontal="right"/>
    </xf>
    <xf numFmtId="171" fontId="0" fillId="2" borderId="0" xfId="0" applyNumberFormat="1" applyFill="1"/>
    <xf numFmtId="0" fontId="3" fillId="2" borderId="0" xfId="0" applyFont="1" applyFill="1" applyBorder="1"/>
    <xf numFmtId="172" fontId="37" fillId="3" borderId="0" xfId="1" applyNumberFormat="1" applyFont="1" applyFill="1" applyAlignment="1">
      <alignment horizontal="right"/>
    </xf>
    <xf numFmtId="0" fontId="20" fillId="3" borderId="0" xfId="0" quotePrefix="1" applyFont="1" applyFill="1"/>
    <xf numFmtId="164" fontId="19" fillId="3" borderId="3" xfId="0" applyNumberFormat="1" applyFont="1" applyFill="1" applyBorder="1" applyAlignment="1">
      <alignment horizontal="right"/>
    </xf>
    <xf numFmtId="2" fontId="20" fillId="3" borderId="0" xfId="0" applyNumberFormat="1" applyFont="1" applyFill="1" applyBorder="1" applyAlignment="1">
      <alignment horizontal="right"/>
    </xf>
    <xf numFmtId="171" fontId="20" fillId="0" borderId="0" xfId="1" applyNumberFormat="1" applyFont="1" applyFill="1" applyBorder="1"/>
    <xf numFmtId="3" fontId="6" fillId="4" borderId="0" xfId="0" applyNumberFormat="1" applyFont="1" applyFill="1" applyBorder="1"/>
    <xf numFmtId="0" fontId="3" fillId="2" borderId="0" xfId="0" applyFont="1" applyFill="1" applyAlignment="1">
      <alignment horizontal="center"/>
    </xf>
    <xf numFmtId="0" fontId="3" fillId="2" borderId="0" xfId="0" applyFont="1" applyFill="1" applyBorder="1" applyAlignment="1">
      <alignment horizontal="center"/>
    </xf>
    <xf numFmtId="0" fontId="44" fillId="3" borderId="0" xfId="0" applyFont="1" applyFill="1" applyBorder="1"/>
    <xf numFmtId="0" fontId="44" fillId="2" borderId="0" xfId="0" applyFont="1" applyFill="1"/>
    <xf numFmtId="171" fontId="20" fillId="4" borderId="0" xfId="1" applyNumberFormat="1" applyFont="1" applyFill="1" applyBorder="1"/>
    <xf numFmtId="0" fontId="38" fillId="2" borderId="0" xfId="0" applyFont="1" applyFill="1" applyBorder="1" applyAlignment="1">
      <alignment horizontal="center"/>
    </xf>
    <xf numFmtId="172" fontId="19" fillId="4" borderId="0" xfId="0" applyNumberFormat="1" applyFont="1" applyFill="1" applyBorder="1" applyAlignment="1">
      <alignment horizontal="right"/>
    </xf>
    <xf numFmtId="0" fontId="19" fillId="2" borderId="12" xfId="0" applyFont="1" applyFill="1" applyBorder="1" applyAlignment="1"/>
    <xf numFmtId="172" fontId="19" fillId="2" borderId="12" xfId="0" applyNumberFormat="1" applyFont="1" applyFill="1" applyBorder="1" applyAlignment="1">
      <alignment horizontal="right"/>
    </xf>
    <xf numFmtId="0" fontId="5" fillId="2" borderId="12" xfId="0" applyFont="1" applyFill="1" applyBorder="1" applyAlignment="1"/>
    <xf numFmtId="0" fontId="5" fillId="4" borderId="0" xfId="0" applyFont="1" applyFill="1" applyBorder="1" applyAlignment="1"/>
    <xf numFmtId="0" fontId="6" fillId="4" borderId="0" xfId="0" applyFont="1" applyFill="1" applyBorder="1" applyAlignment="1">
      <alignment horizontal="right"/>
    </xf>
    <xf numFmtId="0" fontId="6" fillId="4" borderId="0" xfId="0" applyFont="1" applyFill="1" applyBorder="1"/>
    <xf numFmtId="0" fontId="56" fillId="2" borderId="0" xfId="0" applyFont="1" applyFill="1" applyBorder="1" applyAlignment="1"/>
    <xf numFmtId="164" fontId="5" fillId="2" borderId="14" xfId="1" applyNumberFormat="1" applyFont="1" applyFill="1" applyBorder="1" applyAlignment="1">
      <alignment horizontal="right"/>
    </xf>
    <xf numFmtId="172" fontId="4" fillId="2" borderId="0" xfId="1" applyNumberFormat="1" applyFont="1" applyFill="1" applyBorder="1" applyAlignment="1"/>
    <xf numFmtId="164" fontId="5" fillId="2" borderId="12" xfId="1" applyNumberFormat="1" applyFont="1" applyFill="1" applyBorder="1" applyAlignment="1">
      <alignment horizontal="right"/>
    </xf>
    <xf numFmtId="0" fontId="4" fillId="2" borderId="13" xfId="0" applyFont="1" applyFill="1" applyBorder="1" applyAlignment="1"/>
    <xf numFmtId="0" fontId="30" fillId="2" borderId="14" xfId="0" applyFont="1" applyFill="1" applyBorder="1" applyAlignment="1"/>
    <xf numFmtId="0" fontId="5" fillId="2" borderId="12" xfId="0" applyFont="1" applyFill="1" applyBorder="1"/>
    <xf numFmtId="0" fontId="58" fillId="2" borderId="0" xfId="0" applyFont="1" applyFill="1" applyBorder="1"/>
    <xf numFmtId="0" fontId="19" fillId="4" borderId="0" xfId="0" applyFont="1" applyFill="1" applyBorder="1"/>
    <xf numFmtId="164" fontId="5" fillId="4" borderId="12" xfId="0" applyNumberFormat="1" applyFont="1" applyFill="1" applyBorder="1" applyAlignment="1">
      <alignment horizontal="right"/>
    </xf>
    <xf numFmtId="0" fontId="20" fillId="4" borderId="0" xfId="0" applyFont="1" applyFill="1" applyAlignment="1">
      <alignment horizontal="left"/>
    </xf>
    <xf numFmtId="0" fontId="20" fillId="4" borderId="0" xfId="0" applyFont="1" applyFill="1"/>
    <xf numFmtId="0" fontId="20" fillId="4" borderId="0" xfId="0" applyFont="1" applyFill="1" applyAlignment="1">
      <alignment horizontal="left" indent="5"/>
    </xf>
    <xf numFmtId="172" fontId="20" fillId="4" borderId="0" xfId="0" applyNumberFormat="1" applyFont="1" applyFill="1" applyAlignment="1">
      <alignment horizontal="right"/>
    </xf>
    <xf numFmtId="3" fontId="20" fillId="4" borderId="0" xfId="0" applyNumberFormat="1" applyFont="1" applyFill="1" applyAlignment="1">
      <alignment horizontal="right"/>
    </xf>
    <xf numFmtId="0" fontId="37" fillId="2" borderId="0" xfId="0" applyFont="1" applyFill="1"/>
    <xf numFmtId="0" fontId="20" fillId="2" borderId="12" xfId="0" applyFont="1" applyFill="1" applyBorder="1"/>
    <xf numFmtId="172" fontId="20" fillId="4" borderId="12" xfId="0" applyNumberFormat="1" applyFont="1" applyFill="1" applyBorder="1" applyAlignment="1">
      <alignment horizontal="right"/>
    </xf>
    <xf numFmtId="3" fontId="16" fillId="4" borderId="0" xfId="0" applyNumberFormat="1" applyFont="1" applyFill="1" applyAlignment="1">
      <alignment horizontal="right"/>
    </xf>
    <xf numFmtId="0" fontId="19" fillId="4" borderId="0" xfId="0" applyFont="1" applyFill="1" applyBorder="1" applyAlignment="1"/>
    <xf numFmtId="1" fontId="5" fillId="4" borderId="0" xfId="0" applyNumberFormat="1" applyFont="1" applyFill="1" applyBorder="1" applyAlignment="1">
      <alignment horizontal="right"/>
    </xf>
    <xf numFmtId="1" fontId="6" fillId="4" borderId="0" xfId="0" applyNumberFormat="1" applyFont="1" applyFill="1" applyBorder="1" applyAlignment="1">
      <alignment horizontal="right"/>
    </xf>
    <xf numFmtId="0" fontId="45" fillId="2" borderId="0" xfId="0" applyFont="1" applyFill="1"/>
    <xf numFmtId="0" fontId="6" fillId="4" borderId="12" xfId="0" applyFont="1" applyFill="1" applyBorder="1" applyAlignment="1">
      <alignment horizontal="right"/>
    </xf>
    <xf numFmtId="2" fontId="20" fillId="4" borderId="0" xfId="0" applyNumberFormat="1" applyFont="1" applyFill="1" applyBorder="1" applyAlignment="1">
      <alignment horizontal="right"/>
    </xf>
    <xf numFmtId="0" fontId="20" fillId="4" borderId="0" xfId="0" applyFont="1" applyFill="1" applyBorder="1" applyAlignment="1">
      <alignment horizontal="right"/>
    </xf>
    <xf numFmtId="171" fontId="19" fillId="4" borderId="1" xfId="1" applyNumberFormat="1" applyFont="1" applyFill="1" applyBorder="1" applyAlignment="1">
      <alignment horizontal="left"/>
    </xf>
    <xf numFmtId="3" fontId="19" fillId="4" borderId="1" xfId="1" applyNumberFormat="1" applyFont="1" applyFill="1" applyBorder="1" applyAlignment="1">
      <alignment horizontal="right"/>
    </xf>
    <xf numFmtId="0" fontId="47" fillId="4" borderId="0" xfId="0" applyFont="1" applyFill="1"/>
    <xf numFmtId="0" fontId="30" fillId="4" borderId="0" xfId="0" applyFont="1" applyFill="1"/>
    <xf numFmtId="0" fontId="30" fillId="4" borderId="0" xfId="0" applyFont="1" applyFill="1" applyBorder="1"/>
    <xf numFmtId="1" fontId="48" fillId="4" borderId="0" xfId="0" applyNumberFormat="1" applyFont="1" applyFill="1" applyAlignment="1">
      <alignment horizontal="right"/>
    </xf>
    <xf numFmtId="0" fontId="47" fillId="4" borderId="0" xfId="0" applyFont="1" applyFill="1" applyAlignment="1">
      <alignment vertical="top"/>
    </xf>
    <xf numFmtId="0" fontId="30" fillId="4" borderId="0" xfId="0" applyFont="1" applyFill="1" applyBorder="1" applyAlignment="1">
      <alignment vertical="top"/>
    </xf>
    <xf numFmtId="1" fontId="30" fillId="4" borderId="0" xfId="0" applyNumberFormat="1" applyFont="1" applyFill="1" applyBorder="1" applyAlignment="1">
      <alignment horizontal="right" vertical="top" wrapText="1"/>
    </xf>
    <xf numFmtId="1" fontId="30" fillId="4" borderId="0" xfId="0" applyNumberFormat="1" applyFont="1" applyFill="1" applyAlignment="1">
      <alignment horizontal="right" vertical="top"/>
    </xf>
    <xf numFmtId="2" fontId="30" fillId="4" borderId="0" xfId="0" applyNumberFormat="1" applyFont="1" applyFill="1" applyBorder="1"/>
    <xf numFmtId="168" fontId="30" fillId="4" borderId="0" xfId="0" applyNumberFormat="1" applyFont="1" applyFill="1" applyBorder="1"/>
    <xf numFmtId="0" fontId="30" fillId="4" borderId="0" xfId="0" applyFont="1" applyFill="1" applyAlignment="1">
      <alignment vertical="top"/>
    </xf>
    <xf numFmtId="0" fontId="50" fillId="4" borderId="0" xfId="0" applyFont="1" applyFill="1" applyBorder="1" applyAlignment="1">
      <alignment vertical="top"/>
    </xf>
    <xf numFmtId="0" fontId="54" fillId="4" borderId="0" xfId="0" applyFont="1" applyFill="1" applyAlignment="1">
      <alignment horizontal="left" vertical="top"/>
    </xf>
    <xf numFmtId="0" fontId="48" fillId="4" borderId="0" xfId="0" applyFont="1" applyFill="1"/>
    <xf numFmtId="0" fontId="48" fillId="4" borderId="0" xfId="0" applyFont="1" applyFill="1" applyAlignment="1">
      <alignment horizontal="justify" vertical="center"/>
    </xf>
    <xf numFmtId="0" fontId="48" fillId="4" borderId="0" xfId="0" applyFont="1" applyFill="1" applyAlignment="1">
      <alignment vertical="top"/>
    </xf>
    <xf numFmtId="0" fontId="32" fillId="4" borderId="13" xfId="0" applyFont="1" applyFill="1" applyBorder="1" applyAlignment="1">
      <alignment vertical="center" wrapText="1"/>
    </xf>
    <xf numFmtId="0" fontId="32" fillId="4" borderId="13" xfId="0" applyFont="1" applyFill="1" applyBorder="1" applyAlignment="1">
      <alignment horizontal="right" vertical="center" wrapText="1"/>
    </xf>
    <xf numFmtId="3" fontId="32" fillId="4" borderId="18" xfId="0" applyNumberFormat="1" applyFont="1" applyFill="1" applyBorder="1" applyAlignment="1">
      <alignment horizontal="right" vertical="center"/>
    </xf>
    <xf numFmtId="0" fontId="30" fillId="4" borderId="13" xfId="0" applyFont="1" applyFill="1" applyBorder="1" applyAlignment="1">
      <alignment horizontal="left" vertical="center" indent="2"/>
    </xf>
    <xf numFmtId="0" fontId="30" fillId="4" borderId="13" xfId="0" applyFont="1" applyFill="1" applyBorder="1" applyAlignment="1">
      <alignment horizontal="right" vertical="center"/>
    </xf>
    <xf numFmtId="3" fontId="48" fillId="4" borderId="18" xfId="0" applyNumberFormat="1" applyFont="1" applyFill="1" applyBorder="1" applyAlignment="1">
      <alignment horizontal="right" vertical="center"/>
    </xf>
    <xf numFmtId="0" fontId="48" fillId="4" borderId="18" xfId="0" applyFont="1" applyFill="1" applyBorder="1" applyAlignment="1">
      <alignment horizontal="right" vertical="center"/>
    </xf>
    <xf numFmtId="2" fontId="32" fillId="4" borderId="18" xfId="0" applyNumberFormat="1" applyFont="1" applyFill="1" applyBorder="1" applyAlignment="1">
      <alignment horizontal="right" vertical="center"/>
    </xf>
    <xf numFmtId="0" fontId="32" fillId="4" borderId="13" xfId="0" applyFont="1" applyFill="1" applyBorder="1" applyAlignment="1">
      <alignment vertical="center"/>
    </xf>
    <xf numFmtId="168" fontId="32" fillId="4" borderId="18" xfId="0" applyNumberFormat="1" applyFont="1" applyFill="1" applyBorder="1" applyAlignment="1">
      <alignment horizontal="right" vertical="center"/>
    </xf>
    <xf numFmtId="3" fontId="32" fillId="4" borderId="13" xfId="0" applyNumberFormat="1" applyFont="1" applyFill="1" applyBorder="1" applyAlignment="1">
      <alignment horizontal="right" vertical="center"/>
    </xf>
    <xf numFmtId="3" fontId="48" fillId="4" borderId="13" xfId="0" applyNumberFormat="1" applyFont="1" applyFill="1" applyBorder="1" applyAlignment="1">
      <alignment horizontal="right" vertical="center"/>
    </xf>
    <xf numFmtId="0" fontId="48" fillId="4" borderId="13" xfId="0" applyFont="1" applyFill="1" applyBorder="1" applyAlignment="1">
      <alignment horizontal="right" vertical="center"/>
    </xf>
    <xf numFmtId="2" fontId="32" fillId="4" borderId="13" xfId="0" applyNumberFormat="1" applyFont="1" applyFill="1" applyBorder="1" applyAlignment="1">
      <alignment horizontal="right" vertical="center"/>
    </xf>
    <xf numFmtId="168" fontId="32" fillId="4" borderId="13" xfId="0" applyNumberFormat="1" applyFont="1" applyFill="1" applyBorder="1" applyAlignment="1">
      <alignment horizontal="right" vertical="center"/>
    </xf>
    <xf numFmtId="3" fontId="32" fillId="4" borderId="19" xfId="0" applyNumberFormat="1" applyFont="1" applyFill="1" applyBorder="1" applyAlignment="1">
      <alignment horizontal="right" vertical="center"/>
    </xf>
    <xf numFmtId="3" fontId="48" fillId="4" borderId="19" xfId="0" applyNumberFormat="1" applyFont="1" applyFill="1" applyBorder="1" applyAlignment="1">
      <alignment horizontal="right" vertical="center"/>
    </xf>
    <xf numFmtId="0" fontId="48" fillId="4" borderId="19" xfId="0" applyFont="1" applyFill="1" applyBorder="1" applyAlignment="1">
      <alignment horizontal="right" vertical="center"/>
    </xf>
    <xf numFmtId="2" fontId="32" fillId="4" borderId="19" xfId="0" applyNumberFormat="1" applyFont="1" applyFill="1" applyBorder="1" applyAlignment="1">
      <alignment horizontal="right" vertical="center"/>
    </xf>
    <xf numFmtId="168" fontId="32" fillId="4" borderId="19" xfId="0" applyNumberFormat="1" applyFont="1" applyFill="1" applyBorder="1" applyAlignment="1">
      <alignment horizontal="right" vertical="center"/>
    </xf>
    <xf numFmtId="3" fontId="32" fillId="4" borderId="18" xfId="0" applyNumberFormat="1" applyFont="1" applyFill="1" applyBorder="1" applyAlignment="1">
      <alignment horizontal="right" vertical="center" wrapText="1"/>
    </xf>
    <xf numFmtId="165" fontId="48" fillId="4" borderId="18" xfId="0" applyNumberFormat="1" applyFont="1" applyFill="1" applyBorder="1" applyAlignment="1">
      <alignment horizontal="right" vertical="center"/>
    </xf>
    <xf numFmtId="3" fontId="30" fillId="4" borderId="18" xfId="0" applyNumberFormat="1" applyFont="1" applyFill="1" applyBorder="1" applyAlignment="1">
      <alignment horizontal="right" vertical="center"/>
    </xf>
    <xf numFmtId="169" fontId="32" fillId="4" borderId="18" xfId="0" applyNumberFormat="1" applyFont="1" applyFill="1" applyBorder="1"/>
    <xf numFmtId="0" fontId="30" fillId="4" borderId="18" xfId="0" applyFont="1" applyFill="1" applyBorder="1" applyAlignment="1">
      <alignment horizontal="right" vertical="center"/>
    </xf>
    <xf numFmtId="0" fontId="51" fillId="4" borderId="18" xfId="0" applyFont="1" applyFill="1" applyBorder="1" applyAlignment="1">
      <alignment horizontal="right" vertical="center"/>
    </xf>
    <xf numFmtId="168" fontId="50" fillId="4" borderId="18" xfId="5" applyNumberFormat="1" applyFont="1" applyFill="1" applyBorder="1" applyAlignment="1">
      <alignment horizontal="right" vertical="center"/>
    </xf>
    <xf numFmtId="168" fontId="48" fillId="4" borderId="18" xfId="0" applyNumberFormat="1" applyFont="1" applyFill="1" applyBorder="1" applyAlignment="1">
      <alignment horizontal="right" vertical="center"/>
    </xf>
    <xf numFmtId="0" fontId="30" fillId="4" borderId="13" xfId="0" applyFont="1" applyFill="1" applyBorder="1" applyAlignment="1">
      <alignment horizontal="left" vertical="center" indent="1"/>
    </xf>
    <xf numFmtId="0" fontId="30" fillId="4" borderId="18" xfId="0" applyFont="1" applyFill="1" applyBorder="1"/>
    <xf numFmtId="0" fontId="30" fillId="4" borderId="13" xfId="0" applyFont="1" applyFill="1" applyBorder="1" applyAlignment="1">
      <alignment vertical="center"/>
    </xf>
    <xf numFmtId="3" fontId="32" fillId="4" borderId="19" xfId="0" applyNumberFormat="1" applyFont="1" applyFill="1" applyBorder="1" applyAlignment="1">
      <alignment horizontal="right" vertical="center" wrapText="1"/>
    </xf>
    <xf numFmtId="165" fontId="48" fillId="4" borderId="19" xfId="0" applyNumberFormat="1" applyFont="1" applyFill="1" applyBorder="1" applyAlignment="1">
      <alignment horizontal="right" vertical="center"/>
    </xf>
    <xf numFmtId="1" fontId="48" fillId="4" borderId="19" xfId="0" applyNumberFormat="1" applyFont="1" applyFill="1" applyBorder="1" applyAlignment="1">
      <alignment horizontal="right" vertical="center"/>
    </xf>
    <xf numFmtId="2" fontId="48" fillId="4" borderId="19" xfId="0" applyNumberFormat="1" applyFont="1" applyFill="1" applyBorder="1" applyAlignment="1">
      <alignment horizontal="right" vertical="center"/>
    </xf>
    <xf numFmtId="169" fontId="32" fillId="4" borderId="19" xfId="0" applyNumberFormat="1" applyFont="1" applyFill="1" applyBorder="1"/>
    <xf numFmtId="168" fontId="51" fillId="4" borderId="18" xfId="0" applyNumberFormat="1" applyFont="1" applyFill="1" applyBorder="1" applyAlignment="1">
      <alignment horizontal="right" vertical="center"/>
    </xf>
    <xf numFmtId="168" fontId="51" fillId="4" borderId="19" xfId="0" applyNumberFormat="1" applyFont="1" applyFill="1" applyBorder="1" applyAlignment="1">
      <alignment horizontal="right" vertical="center"/>
    </xf>
    <xf numFmtId="0" fontId="51" fillId="4" borderId="19" xfId="0" applyFont="1" applyFill="1" applyBorder="1" applyAlignment="1">
      <alignment horizontal="right" vertical="center"/>
    </xf>
    <xf numFmtId="164" fontId="51" fillId="4" borderId="19" xfId="0" applyNumberFormat="1" applyFont="1" applyFill="1" applyBorder="1" applyAlignment="1">
      <alignment horizontal="right" vertical="center"/>
    </xf>
    <xf numFmtId="168" fontId="50" fillId="4" borderId="19" xfId="5" applyNumberFormat="1" applyFont="1" applyFill="1" applyBorder="1" applyAlignment="1">
      <alignment horizontal="right" vertical="center"/>
    </xf>
    <xf numFmtId="168" fontId="48" fillId="4" borderId="19" xfId="0" applyNumberFormat="1" applyFont="1" applyFill="1" applyBorder="1" applyAlignment="1">
      <alignment horizontal="right" vertical="center"/>
    </xf>
    <xf numFmtId="0" fontId="30" fillId="4" borderId="19" xfId="0" applyFont="1" applyFill="1" applyBorder="1"/>
    <xf numFmtId="3" fontId="30" fillId="4" borderId="19" xfId="0" applyNumberFormat="1" applyFont="1" applyFill="1" applyBorder="1" applyAlignment="1">
      <alignment horizontal="right" vertical="center"/>
    </xf>
    <xf numFmtId="0" fontId="30" fillId="4" borderId="19" xfId="0" applyFont="1" applyFill="1" applyBorder="1" applyAlignment="1">
      <alignment horizontal="right" vertical="center"/>
    </xf>
    <xf numFmtId="0" fontId="51" fillId="4" borderId="13" xfId="0" applyFont="1" applyFill="1" applyBorder="1" applyAlignment="1">
      <alignment horizontal="left" vertical="center" indent="2"/>
    </xf>
    <xf numFmtId="0" fontId="52" fillId="4" borderId="13" xfId="0" applyFont="1" applyFill="1" applyBorder="1" applyAlignment="1">
      <alignment horizontal="left" vertical="center"/>
    </xf>
    <xf numFmtId="0" fontId="50" fillId="4" borderId="13" xfId="0" applyFont="1" applyFill="1" applyBorder="1" applyAlignment="1">
      <alignment vertical="center"/>
    </xf>
    <xf numFmtId="0" fontId="52" fillId="4" borderId="13" xfId="0" applyFont="1" applyFill="1" applyBorder="1" applyAlignment="1">
      <alignment vertical="center"/>
    </xf>
    <xf numFmtId="0" fontId="51" fillId="4" borderId="13" xfId="0" applyFont="1" applyFill="1" applyBorder="1" applyAlignment="1">
      <alignment horizontal="left" vertical="center" indent="1"/>
    </xf>
    <xf numFmtId="0" fontId="50" fillId="4" borderId="13" xfId="0" applyFont="1" applyFill="1" applyBorder="1" applyAlignment="1">
      <alignment horizontal="right" vertical="center"/>
    </xf>
    <xf numFmtId="169" fontId="50" fillId="4" borderId="18" xfId="0" applyNumberFormat="1" applyFont="1" applyFill="1" applyBorder="1" applyAlignment="1">
      <alignment horizontal="right" vertical="center" wrapText="1"/>
    </xf>
    <xf numFmtId="168" fontId="50" fillId="4" borderId="18" xfId="0" applyNumberFormat="1" applyFont="1" applyFill="1" applyBorder="1" applyAlignment="1">
      <alignment horizontal="right" vertical="center" wrapText="1"/>
    </xf>
    <xf numFmtId="169" fontId="48" fillId="4" borderId="18" xfId="0" applyNumberFormat="1" applyFont="1" applyFill="1" applyBorder="1" applyAlignment="1">
      <alignment horizontal="right" vertical="center"/>
    </xf>
    <xf numFmtId="165" fontId="48" fillId="4" borderId="18" xfId="0" applyNumberFormat="1" applyFont="1" applyFill="1" applyBorder="1" applyAlignment="1">
      <alignment horizontal="right" vertical="center" wrapText="1"/>
    </xf>
    <xf numFmtId="168" fontId="48" fillId="4" borderId="18" xfId="0" applyNumberFormat="1" applyFont="1" applyFill="1" applyBorder="1" applyAlignment="1">
      <alignment horizontal="right" vertical="center" wrapText="1"/>
    </xf>
    <xf numFmtId="169" fontId="30" fillId="4" borderId="18" xfId="0" applyNumberFormat="1" applyFont="1" applyFill="1" applyBorder="1" applyAlignment="1">
      <alignment horizontal="right" vertical="center"/>
    </xf>
    <xf numFmtId="176" fontId="48" fillId="4" borderId="18" xfId="0" applyNumberFormat="1" applyFont="1" applyFill="1" applyBorder="1" applyAlignment="1">
      <alignment horizontal="right" vertical="center" wrapText="1"/>
    </xf>
    <xf numFmtId="176" fontId="30" fillId="4" borderId="18" xfId="0" applyNumberFormat="1" applyFont="1" applyFill="1" applyBorder="1" applyAlignment="1">
      <alignment horizontal="right" vertical="center" wrapText="1"/>
    </xf>
    <xf numFmtId="169" fontId="50" fillId="4" borderId="19" xfId="0" applyNumberFormat="1" applyFont="1" applyFill="1" applyBorder="1" applyAlignment="1">
      <alignment horizontal="right" vertical="center" wrapText="1"/>
    </xf>
    <xf numFmtId="168" fontId="50" fillId="4" borderId="19" xfId="0" applyNumberFormat="1" applyFont="1" applyFill="1" applyBorder="1" applyAlignment="1">
      <alignment horizontal="right" vertical="center" wrapText="1"/>
    </xf>
    <xf numFmtId="169" fontId="48" fillId="4" borderId="19" xfId="0" applyNumberFormat="1" applyFont="1" applyFill="1" applyBorder="1" applyAlignment="1">
      <alignment horizontal="right" vertical="center"/>
    </xf>
    <xf numFmtId="165" fontId="48" fillId="4" borderId="19" xfId="0" applyNumberFormat="1" applyFont="1" applyFill="1" applyBorder="1" applyAlignment="1">
      <alignment horizontal="right" vertical="center" wrapText="1"/>
    </xf>
    <xf numFmtId="168" fontId="30" fillId="4" borderId="19" xfId="0" applyNumberFormat="1" applyFont="1" applyFill="1" applyBorder="1" applyAlignment="1">
      <alignment horizontal="right" vertical="center" wrapText="1"/>
    </xf>
    <xf numFmtId="168" fontId="48" fillId="4" borderId="19" xfId="0" applyNumberFormat="1" applyFont="1" applyFill="1" applyBorder="1" applyAlignment="1">
      <alignment horizontal="right" vertical="center" wrapText="1"/>
    </xf>
    <xf numFmtId="169" fontId="30" fillId="4" borderId="19" xfId="0" applyNumberFormat="1" applyFont="1" applyFill="1" applyBorder="1" applyAlignment="1">
      <alignment horizontal="right" vertical="center"/>
    </xf>
    <xf numFmtId="176" fontId="30" fillId="4" borderId="19" xfId="0" applyNumberFormat="1" applyFont="1" applyFill="1" applyBorder="1" applyAlignment="1">
      <alignment horizontal="right" vertical="center" wrapText="1"/>
    </xf>
    <xf numFmtId="176" fontId="48" fillId="4" borderId="19" xfId="0" applyNumberFormat="1" applyFont="1" applyFill="1" applyBorder="1" applyAlignment="1">
      <alignment horizontal="right" vertical="center" wrapText="1"/>
    </xf>
    <xf numFmtId="0" fontId="52" fillId="4" borderId="13" xfId="0" applyFont="1" applyFill="1" applyBorder="1" applyAlignment="1">
      <alignment horizontal="justify" vertical="center"/>
    </xf>
    <xf numFmtId="2" fontId="48" fillId="4" borderId="18" xfId="0" applyNumberFormat="1" applyFont="1" applyFill="1" applyBorder="1" applyAlignment="1">
      <alignment horizontal="right" vertical="center"/>
    </xf>
    <xf numFmtId="1" fontId="48" fillId="4" borderId="18" xfId="0" applyNumberFormat="1" applyFont="1" applyFill="1" applyBorder="1" applyAlignment="1">
      <alignment horizontal="right" vertical="center"/>
    </xf>
    <xf numFmtId="2" fontId="50" fillId="4" borderId="18" xfId="0" applyNumberFormat="1" applyFont="1" applyFill="1" applyBorder="1" applyAlignment="1">
      <alignment horizontal="right" vertical="center"/>
    </xf>
    <xf numFmtId="0" fontId="52" fillId="4" borderId="13" xfId="0" applyFont="1" applyFill="1" applyBorder="1" applyAlignment="1">
      <alignment horizontal="right" vertical="center"/>
    </xf>
    <xf numFmtId="168" fontId="50" fillId="4" borderId="18" xfId="0" applyNumberFormat="1" applyFont="1" applyFill="1" applyBorder="1" applyAlignment="1">
      <alignment horizontal="right" vertical="center"/>
    </xf>
    <xf numFmtId="1" fontId="52" fillId="4" borderId="18" xfId="0" applyNumberFormat="1" applyFont="1" applyFill="1" applyBorder="1" applyAlignment="1">
      <alignment horizontal="right" vertical="center"/>
    </xf>
    <xf numFmtId="1" fontId="50" fillId="4" borderId="18" xfId="0" applyNumberFormat="1" applyFont="1" applyFill="1" applyBorder="1" applyAlignment="1">
      <alignment horizontal="right" vertical="center"/>
    </xf>
    <xf numFmtId="2" fontId="50" fillId="4" borderId="19" xfId="0" applyNumberFormat="1" applyFont="1" applyFill="1" applyBorder="1" applyAlignment="1">
      <alignment horizontal="right" vertical="center"/>
    </xf>
    <xf numFmtId="168" fontId="50" fillId="4" borderId="19" xfId="0" applyNumberFormat="1" applyFont="1" applyFill="1" applyBorder="1" applyAlignment="1">
      <alignment horizontal="right" vertical="center"/>
    </xf>
    <xf numFmtId="3" fontId="50" fillId="4" borderId="18" xfId="0" applyNumberFormat="1" applyFont="1" applyFill="1" applyBorder="1" applyAlignment="1">
      <alignment horizontal="right" vertical="center" wrapText="1"/>
    </xf>
    <xf numFmtId="0" fontId="48" fillId="4" borderId="13" xfId="0" applyFont="1" applyFill="1" applyBorder="1" applyAlignment="1">
      <alignment horizontal="left" vertical="center" indent="2"/>
    </xf>
    <xf numFmtId="3" fontId="48" fillId="4" borderId="18" xfId="0" applyNumberFormat="1" applyFont="1" applyFill="1" applyBorder="1" applyAlignment="1">
      <alignment horizontal="right" vertical="center" wrapText="1"/>
    </xf>
    <xf numFmtId="0" fontId="48" fillId="4" borderId="18" xfId="0" applyFont="1" applyFill="1" applyBorder="1" applyAlignment="1">
      <alignment horizontal="right" vertical="center" wrapText="1"/>
    </xf>
    <xf numFmtId="0" fontId="50" fillId="4" borderId="18" xfId="0" applyFont="1" applyFill="1" applyBorder="1" applyAlignment="1">
      <alignment horizontal="right" vertical="center" wrapText="1"/>
    </xf>
    <xf numFmtId="168" fontId="51" fillId="4" borderId="18" xfId="0" applyNumberFormat="1" applyFont="1" applyFill="1" applyBorder="1" applyAlignment="1">
      <alignment horizontal="right" vertical="center" wrapText="1"/>
    </xf>
    <xf numFmtId="168" fontId="32" fillId="4" borderId="18" xfId="0" applyNumberFormat="1" applyFont="1" applyFill="1" applyBorder="1" applyAlignment="1">
      <alignment horizontal="right" vertical="center" wrapText="1"/>
    </xf>
    <xf numFmtId="168" fontId="30" fillId="4" borderId="18" xfId="0" applyNumberFormat="1" applyFont="1" applyFill="1" applyBorder="1" applyAlignment="1">
      <alignment horizontal="right" vertical="center" wrapText="1"/>
    </xf>
    <xf numFmtId="169" fontId="48" fillId="4" borderId="18" xfId="0" applyNumberFormat="1" applyFont="1" applyFill="1" applyBorder="1" applyAlignment="1">
      <alignment horizontal="right" vertical="center" wrapText="1"/>
    </xf>
    <xf numFmtId="3" fontId="50" fillId="4" borderId="19" xfId="0" applyNumberFormat="1" applyFont="1" applyFill="1" applyBorder="1" applyAlignment="1">
      <alignment horizontal="right" vertical="center" wrapText="1"/>
    </xf>
    <xf numFmtId="3" fontId="48" fillId="4" borderId="19" xfId="0" applyNumberFormat="1" applyFont="1" applyFill="1" applyBorder="1" applyAlignment="1">
      <alignment horizontal="right" vertical="center" wrapText="1"/>
    </xf>
    <xf numFmtId="0" fontId="48" fillId="4" borderId="19" xfId="0" applyFont="1" applyFill="1" applyBorder="1" applyAlignment="1">
      <alignment horizontal="right" vertical="center" wrapText="1"/>
    </xf>
    <xf numFmtId="0" fontId="51" fillId="4" borderId="19" xfId="0" applyFont="1" applyFill="1" applyBorder="1" applyAlignment="1">
      <alignment horizontal="right" vertical="center" wrapText="1"/>
    </xf>
    <xf numFmtId="0" fontId="50" fillId="4" borderId="19" xfId="0" applyFont="1" applyFill="1" applyBorder="1" applyAlignment="1">
      <alignment horizontal="right" vertical="center" wrapText="1"/>
    </xf>
    <xf numFmtId="168" fontId="51" fillId="4" borderId="19" xfId="0" applyNumberFormat="1" applyFont="1" applyFill="1" applyBorder="1" applyAlignment="1">
      <alignment horizontal="right" vertical="center" wrapText="1"/>
    </xf>
    <xf numFmtId="168" fontId="50" fillId="4" borderId="19" xfId="5" applyNumberFormat="1" applyFont="1" applyFill="1" applyBorder="1" applyAlignment="1">
      <alignment horizontal="right" vertical="center" wrapText="1"/>
    </xf>
    <xf numFmtId="168" fontId="32" fillId="4" borderId="19" xfId="0" applyNumberFormat="1" applyFont="1" applyFill="1" applyBorder="1" applyAlignment="1">
      <alignment horizontal="right" vertical="center" wrapText="1"/>
    </xf>
    <xf numFmtId="169" fontId="48" fillId="4" borderId="19" xfId="0" applyNumberFormat="1" applyFont="1" applyFill="1" applyBorder="1" applyAlignment="1">
      <alignment horizontal="right" vertical="center" wrapText="1"/>
    </xf>
    <xf numFmtId="3" fontId="50" fillId="4" borderId="18" xfId="0" applyNumberFormat="1" applyFont="1" applyFill="1" applyBorder="1" applyAlignment="1">
      <alignment horizontal="right" vertical="center"/>
    </xf>
    <xf numFmtId="0" fontId="52" fillId="4" borderId="18" xfId="0" applyFont="1" applyFill="1" applyBorder="1" applyAlignment="1">
      <alignment horizontal="right" vertical="center"/>
    </xf>
    <xf numFmtId="3" fontId="51" fillId="4" borderId="18" xfId="0" applyNumberFormat="1" applyFont="1" applyFill="1" applyBorder="1" applyAlignment="1">
      <alignment horizontal="right" vertical="center"/>
    </xf>
    <xf numFmtId="0" fontId="51" fillId="4" borderId="13" xfId="0" applyFont="1" applyFill="1" applyBorder="1" applyAlignment="1">
      <alignment horizontal="right" vertical="center"/>
    </xf>
    <xf numFmtId="3" fontId="50" fillId="4" borderId="19" xfId="0" applyNumberFormat="1" applyFont="1" applyFill="1" applyBorder="1" applyAlignment="1">
      <alignment horizontal="right" vertical="center"/>
    </xf>
    <xf numFmtId="0" fontId="52" fillId="4" borderId="19" xfId="0" applyFont="1" applyFill="1" applyBorder="1" applyAlignment="1">
      <alignment horizontal="right" vertical="center"/>
    </xf>
    <xf numFmtId="3" fontId="51" fillId="4" borderId="19" xfId="0" applyNumberFormat="1" applyFont="1" applyFill="1" applyBorder="1" applyAlignment="1">
      <alignment horizontal="right" vertical="center"/>
    </xf>
    <xf numFmtId="1" fontId="51" fillId="4" borderId="18" xfId="0" applyNumberFormat="1" applyFont="1" applyFill="1" applyBorder="1" applyAlignment="1">
      <alignment horizontal="right" vertical="center"/>
    </xf>
    <xf numFmtId="0" fontId="7" fillId="4" borderId="0" xfId="0" applyFont="1" applyFill="1"/>
    <xf numFmtId="0" fontId="49" fillId="4" borderId="0" xfId="0" applyFont="1" applyFill="1"/>
    <xf numFmtId="0" fontId="49" fillId="4" borderId="0" xfId="0" applyFont="1" applyFill="1" applyAlignment="1">
      <alignment horizontal="right"/>
    </xf>
    <xf numFmtId="0" fontId="56" fillId="4" borderId="0" xfId="0" applyFont="1" applyFill="1"/>
    <xf numFmtId="0" fontId="49" fillId="4" borderId="0" xfId="0" applyFont="1" applyFill="1" applyAlignment="1">
      <alignment vertical="top"/>
    </xf>
    <xf numFmtId="0" fontId="49" fillId="4" borderId="0" xfId="0" applyFont="1" applyFill="1" applyAlignment="1">
      <alignment horizontal="right" vertical="top"/>
    </xf>
    <xf numFmtId="174" fontId="49" fillId="4" borderId="0" xfId="0" applyNumberFormat="1" applyFont="1" applyFill="1"/>
    <xf numFmtId="1" fontId="49" fillId="4" borderId="0" xfId="0" applyNumberFormat="1" applyFont="1" applyFill="1" applyAlignment="1">
      <alignment horizontal="right"/>
    </xf>
    <xf numFmtId="0" fontId="49" fillId="4" borderId="0" xfId="0" applyFont="1" applyFill="1" applyBorder="1"/>
    <xf numFmtId="0" fontId="49" fillId="4" borderId="0" xfId="0" applyFont="1" applyFill="1" applyBorder="1" applyAlignment="1">
      <alignment horizontal="right"/>
    </xf>
    <xf numFmtId="0" fontId="49" fillId="4" borderId="0" xfId="0" applyFont="1" applyFill="1" applyBorder="1" applyAlignment="1">
      <alignment vertical="top"/>
    </xf>
    <xf numFmtId="0" fontId="49" fillId="4" borderId="0" xfId="0" applyFont="1" applyFill="1" applyBorder="1" applyAlignment="1">
      <alignment horizontal="right" vertical="top"/>
    </xf>
    <xf numFmtId="0" fontId="60" fillId="4" borderId="0" xfId="0" applyFont="1" applyFill="1" applyBorder="1" applyAlignment="1">
      <alignment horizontal="right"/>
    </xf>
    <xf numFmtId="165" fontId="49" fillId="4" borderId="0" xfId="0" applyNumberFormat="1" applyFont="1" applyFill="1" applyBorder="1" applyAlignment="1">
      <alignment horizontal="right" vertical="top"/>
    </xf>
    <xf numFmtId="178" fontId="61" fillId="4" borderId="0" xfId="0" applyNumberFormat="1" applyFont="1" applyFill="1" applyBorder="1" applyAlignment="1">
      <alignment horizontal="right" vertical="top"/>
    </xf>
    <xf numFmtId="0" fontId="61" fillId="4" borderId="0" xfId="0" applyFont="1" applyFill="1" applyBorder="1" applyAlignment="1">
      <alignment vertical="top"/>
    </xf>
    <xf numFmtId="178" fontId="61" fillId="4" borderId="0" xfId="0" applyNumberFormat="1" applyFont="1" applyFill="1" applyBorder="1" applyAlignment="1">
      <alignment horizontal="right"/>
    </xf>
    <xf numFmtId="178" fontId="62" fillId="4" borderId="0" xfId="0" applyNumberFormat="1" applyFont="1" applyFill="1" applyBorder="1" applyAlignment="1">
      <alignment horizontal="right" vertical="top"/>
    </xf>
    <xf numFmtId="0" fontId="63" fillId="4" borderId="0" xfId="0" applyFont="1" applyFill="1" applyBorder="1" applyAlignment="1">
      <alignment horizontal="left" vertical="top"/>
    </xf>
    <xf numFmtId="165" fontId="61" fillId="4" borderId="0" xfId="0" applyNumberFormat="1" applyFont="1" applyFill="1" applyBorder="1" applyAlignment="1">
      <alignment horizontal="right" vertical="top"/>
    </xf>
    <xf numFmtId="165" fontId="61" fillId="4" borderId="0" xfId="0" applyNumberFormat="1" applyFont="1" applyFill="1" applyBorder="1" applyAlignment="1">
      <alignment horizontal="right"/>
    </xf>
    <xf numFmtId="178" fontId="62" fillId="4" borderId="0" xfId="0" applyNumberFormat="1" applyFont="1" applyFill="1" applyBorder="1" applyAlignment="1">
      <alignment horizontal="right"/>
    </xf>
    <xf numFmtId="0" fontId="63" fillId="4" borderId="0" xfId="0" applyFont="1" applyFill="1" applyBorder="1" applyAlignment="1">
      <alignment vertical="top"/>
    </xf>
    <xf numFmtId="165" fontId="49" fillId="4" borderId="0" xfId="0" applyNumberFormat="1" applyFont="1" applyFill="1" applyBorder="1" applyAlignment="1">
      <alignment vertical="top"/>
    </xf>
    <xf numFmtId="179" fontId="49" fillId="4" borderId="0" xfId="0" applyNumberFormat="1" applyFont="1" applyFill="1" applyBorder="1" applyAlignment="1">
      <alignment horizontal="right" vertical="top"/>
    </xf>
    <xf numFmtId="175" fontId="49" fillId="4" borderId="0" xfId="0" applyNumberFormat="1" applyFont="1" applyFill="1" applyBorder="1" applyAlignment="1">
      <alignment horizontal="right"/>
    </xf>
    <xf numFmtId="178" fontId="60" fillId="4" borderId="0" xfId="0" applyNumberFormat="1" applyFont="1" applyFill="1" applyBorder="1" applyAlignment="1">
      <alignment horizontal="right"/>
    </xf>
    <xf numFmtId="178" fontId="49" fillId="4" borderId="0" xfId="0" applyNumberFormat="1" applyFont="1" applyFill="1" applyBorder="1" applyAlignment="1">
      <alignment horizontal="right"/>
    </xf>
    <xf numFmtId="165" fontId="49" fillId="4" borderId="0" xfId="0" applyNumberFormat="1" applyFont="1" applyFill="1" applyBorder="1" applyAlignment="1">
      <alignment horizontal="right"/>
    </xf>
    <xf numFmtId="178" fontId="49" fillId="4" borderId="0" xfId="0" applyNumberFormat="1" applyFont="1" applyFill="1" applyBorder="1" applyAlignment="1">
      <alignment horizontal="left" indent="1"/>
    </xf>
    <xf numFmtId="0" fontId="60" fillId="4" borderId="0" xfId="0" applyFont="1" applyFill="1" applyBorder="1"/>
    <xf numFmtId="178" fontId="64" fillId="4" borderId="0" xfId="0" applyNumberFormat="1" applyFont="1" applyFill="1" applyBorder="1" applyAlignment="1">
      <alignment horizontal="right"/>
    </xf>
    <xf numFmtId="178" fontId="64" fillId="4" borderId="0" xfId="0" applyNumberFormat="1" applyFont="1" applyFill="1" applyBorder="1"/>
    <xf numFmtId="9" fontId="49" fillId="4" borderId="0" xfId="5" applyFont="1" applyFill="1" applyBorder="1"/>
    <xf numFmtId="178" fontId="49" fillId="4" borderId="0" xfId="0" applyNumberFormat="1" applyFont="1" applyFill="1" applyBorder="1" applyAlignment="1">
      <alignment horizontal="right" vertical="top"/>
    </xf>
    <xf numFmtId="178" fontId="64" fillId="4" borderId="0" xfId="0" applyNumberFormat="1" applyFont="1" applyFill="1" applyBorder="1" applyAlignment="1">
      <alignment horizontal="right" vertical="top"/>
    </xf>
    <xf numFmtId="178" fontId="60" fillId="4" borderId="0" xfId="0" applyNumberFormat="1" applyFont="1" applyFill="1" applyBorder="1" applyAlignment="1">
      <alignment horizontal="right" vertical="top"/>
    </xf>
    <xf numFmtId="178" fontId="65" fillId="4" borderId="0" xfId="0" applyNumberFormat="1" applyFont="1" applyFill="1" applyBorder="1" applyAlignment="1">
      <alignment horizontal="right" vertical="top"/>
    </xf>
    <xf numFmtId="175" fontId="60" fillId="4" borderId="0" xfId="0" applyNumberFormat="1" applyFont="1" applyFill="1" applyBorder="1" applyAlignment="1">
      <alignment horizontal="right"/>
    </xf>
    <xf numFmtId="9" fontId="49" fillId="4" borderId="0" xfId="5" applyFont="1" applyFill="1" applyBorder="1" applyAlignment="1">
      <alignment horizontal="right"/>
    </xf>
    <xf numFmtId="178" fontId="66" fillId="4" borderId="0" xfId="0" applyNumberFormat="1" applyFont="1" applyFill="1" applyBorder="1" applyAlignment="1">
      <alignment horizontal="right" vertical="top"/>
    </xf>
    <xf numFmtId="175" fontId="64" fillId="4" borderId="0" xfId="0" applyNumberFormat="1" applyFont="1" applyFill="1" applyBorder="1" applyAlignment="1">
      <alignment horizontal="right"/>
    </xf>
    <xf numFmtId="3" fontId="49" fillId="4" borderId="0" xfId="0" applyNumberFormat="1" applyFont="1" applyFill="1" applyAlignment="1">
      <alignment horizontal="right"/>
    </xf>
    <xf numFmtId="177" fontId="67" fillId="4" borderId="0" xfId="0" applyNumberFormat="1" applyFont="1" applyFill="1" applyBorder="1" applyAlignment="1">
      <alignment horizontal="right" vertical="center" wrapText="1"/>
    </xf>
    <xf numFmtId="168" fontId="49" fillId="4" borderId="0" xfId="0" applyNumberFormat="1" applyFont="1" applyFill="1" applyBorder="1" applyAlignment="1">
      <alignment horizontal="right"/>
    </xf>
    <xf numFmtId="168" fontId="67" fillId="4" borderId="0" xfId="0" applyNumberFormat="1" applyFont="1" applyFill="1" applyBorder="1" applyAlignment="1">
      <alignment horizontal="right" vertical="center" wrapText="1"/>
    </xf>
    <xf numFmtId="177" fontId="68" fillId="4" borderId="0" xfId="0" applyNumberFormat="1" applyFont="1" applyFill="1" applyBorder="1" applyAlignment="1">
      <alignment horizontal="right" vertical="center" wrapText="1"/>
    </xf>
    <xf numFmtId="169" fontId="49" fillId="4" borderId="0" xfId="0" applyNumberFormat="1" applyFont="1" applyFill="1" applyBorder="1"/>
    <xf numFmtId="177" fontId="66" fillId="4" borderId="0" xfId="0" applyNumberFormat="1" applyFont="1" applyFill="1" applyBorder="1" applyAlignment="1">
      <alignment horizontal="right" vertical="center" wrapText="1"/>
    </xf>
    <xf numFmtId="168" fontId="49" fillId="4" borderId="0" xfId="0" applyNumberFormat="1" applyFont="1" applyFill="1" applyBorder="1" applyAlignment="1">
      <alignment horizontal="right" vertical="center" wrapText="1"/>
    </xf>
    <xf numFmtId="177" fontId="60" fillId="4" borderId="0" xfId="0" applyNumberFormat="1" applyFont="1" applyFill="1" applyBorder="1" applyAlignment="1">
      <alignment horizontal="right" vertical="center" wrapText="1"/>
    </xf>
    <xf numFmtId="177" fontId="49" fillId="4" borderId="0" xfId="0" applyNumberFormat="1" applyFont="1" applyFill="1" applyBorder="1" applyAlignment="1">
      <alignment horizontal="right" vertical="center" wrapText="1"/>
    </xf>
    <xf numFmtId="177" fontId="49" fillId="4" borderId="0" xfId="0" applyNumberFormat="1" applyFont="1" applyFill="1" applyBorder="1"/>
    <xf numFmtId="177" fontId="49" fillId="4" borderId="0" xfId="0" applyNumberFormat="1" applyFont="1" applyFill="1" applyBorder="1" applyAlignment="1">
      <alignment horizontal="right"/>
    </xf>
    <xf numFmtId="0" fontId="32" fillId="4" borderId="0" xfId="0" applyFont="1" applyFill="1" applyBorder="1" applyAlignment="1">
      <alignment horizontal="right" vertical="top" wrapText="1"/>
    </xf>
    <xf numFmtId="3" fontId="32" fillId="4" borderId="13" xfId="0" applyNumberFormat="1" applyFont="1" applyFill="1" applyBorder="1" applyAlignment="1">
      <alignment horizontal="right" vertical="center" wrapText="1"/>
    </xf>
    <xf numFmtId="3" fontId="30" fillId="4" borderId="0" xfId="0" applyNumberFormat="1" applyFont="1" applyFill="1" applyBorder="1"/>
    <xf numFmtId="3" fontId="32" fillId="4" borderId="20" xfId="0" applyNumberFormat="1" applyFont="1" applyFill="1" applyBorder="1" applyAlignment="1">
      <alignment horizontal="right" vertical="center"/>
    </xf>
    <xf numFmtId="3" fontId="30" fillId="4" borderId="0" xfId="0" applyNumberFormat="1" applyFont="1" applyFill="1"/>
    <xf numFmtId="3" fontId="49" fillId="4" borderId="0" xfId="0" applyNumberFormat="1" applyFont="1" applyFill="1"/>
    <xf numFmtId="3" fontId="30" fillId="4" borderId="13" xfId="0" applyNumberFormat="1" applyFont="1" applyFill="1" applyBorder="1" applyAlignment="1">
      <alignment horizontal="left" vertical="center" indent="2"/>
    </xf>
    <xf numFmtId="3" fontId="30" fillId="4" borderId="13" xfId="0" applyNumberFormat="1" applyFont="1" applyFill="1" applyBorder="1" applyAlignment="1">
      <alignment horizontal="right" vertical="center"/>
    </xf>
    <xf numFmtId="3" fontId="48" fillId="4" borderId="20" xfId="0" applyNumberFormat="1" applyFont="1" applyFill="1" applyBorder="1" applyAlignment="1">
      <alignment horizontal="right" vertical="center"/>
    </xf>
    <xf numFmtId="2" fontId="32" fillId="4" borderId="13" xfId="0" applyNumberFormat="1" applyFont="1" applyFill="1" applyBorder="1" applyAlignment="1">
      <alignment horizontal="left" vertical="center"/>
    </xf>
    <xf numFmtId="2" fontId="32" fillId="4" borderId="20" xfId="0" applyNumberFormat="1" applyFont="1" applyFill="1" applyBorder="1" applyAlignment="1">
      <alignment horizontal="right" vertical="center"/>
    </xf>
    <xf numFmtId="2" fontId="30" fillId="4" borderId="0" xfId="0" applyNumberFormat="1" applyFont="1" applyFill="1"/>
    <xf numFmtId="2" fontId="49" fillId="4" borderId="0" xfId="0" applyNumberFormat="1" applyFont="1" applyFill="1"/>
    <xf numFmtId="2" fontId="49" fillId="4" borderId="0" xfId="0" applyNumberFormat="1" applyFont="1" applyFill="1" applyAlignment="1">
      <alignment horizontal="right"/>
    </xf>
    <xf numFmtId="169" fontId="32" fillId="4" borderId="13" xfId="0" applyNumberFormat="1" applyFont="1" applyFill="1" applyBorder="1" applyAlignment="1">
      <alignment vertical="center"/>
    </xf>
    <xf numFmtId="169" fontId="32" fillId="4" borderId="13" xfId="0" applyNumberFormat="1" applyFont="1" applyFill="1" applyBorder="1" applyAlignment="1">
      <alignment horizontal="right" vertical="center"/>
    </xf>
    <xf numFmtId="169" fontId="30" fillId="4" borderId="0" xfId="0" applyNumberFormat="1" applyFont="1" applyFill="1" applyBorder="1"/>
    <xf numFmtId="169" fontId="32" fillId="4" borderId="19" xfId="0" applyNumberFormat="1" applyFont="1" applyFill="1" applyBorder="1" applyAlignment="1">
      <alignment horizontal="right" vertical="center"/>
    </xf>
    <xf numFmtId="169" fontId="32" fillId="4" borderId="20" xfId="0" applyNumberFormat="1" applyFont="1" applyFill="1" applyBorder="1" applyAlignment="1">
      <alignment horizontal="right" vertical="center"/>
    </xf>
    <xf numFmtId="169" fontId="32" fillId="4" borderId="18" xfId="0" applyNumberFormat="1" applyFont="1" applyFill="1" applyBorder="1" applyAlignment="1">
      <alignment horizontal="right" vertical="center"/>
    </xf>
    <xf numFmtId="169" fontId="30" fillId="4" borderId="0" xfId="0" applyNumberFormat="1" applyFont="1" applyFill="1"/>
    <xf numFmtId="169" fontId="49" fillId="4" borderId="0" xfId="0" applyNumberFormat="1" applyFont="1" applyFill="1"/>
    <xf numFmtId="169" fontId="49" fillId="4" borderId="0" xfId="0" applyNumberFormat="1" applyFont="1" applyFill="1" applyAlignment="1">
      <alignment horizontal="right"/>
    </xf>
    <xf numFmtId="3" fontId="32" fillId="4" borderId="20" xfId="0" applyNumberFormat="1" applyFont="1" applyFill="1" applyBorder="1" applyAlignment="1">
      <alignment horizontal="right" vertical="center" wrapText="1"/>
    </xf>
    <xf numFmtId="165" fontId="48" fillId="4" borderId="20" xfId="0" applyNumberFormat="1" applyFont="1" applyFill="1" applyBorder="1" applyAlignment="1">
      <alignment horizontal="right" vertical="center"/>
    </xf>
    <xf numFmtId="165" fontId="48" fillId="4" borderId="13" xfId="0" applyNumberFormat="1" applyFont="1" applyFill="1" applyBorder="1" applyAlignment="1">
      <alignment horizontal="right" vertical="center"/>
    </xf>
    <xf numFmtId="0" fontId="48" fillId="4" borderId="20" xfId="0" applyFont="1" applyFill="1" applyBorder="1" applyAlignment="1">
      <alignment horizontal="right" vertical="center"/>
    </xf>
    <xf numFmtId="1" fontId="48" fillId="4" borderId="13" xfId="0" applyNumberFormat="1" applyFont="1" applyFill="1" applyBorder="1" applyAlignment="1">
      <alignment horizontal="right" vertical="center"/>
    </xf>
    <xf numFmtId="2" fontId="32" fillId="4" borderId="13" xfId="0" applyNumberFormat="1" applyFont="1" applyFill="1" applyBorder="1" applyAlignment="1">
      <alignment vertical="center" wrapText="1"/>
    </xf>
    <xf numFmtId="2" fontId="32" fillId="4" borderId="13" xfId="0" applyNumberFormat="1" applyFont="1" applyFill="1" applyBorder="1" applyAlignment="1">
      <alignment horizontal="right" vertical="center" wrapText="1"/>
    </xf>
    <xf numFmtId="2" fontId="50" fillId="4" borderId="20" xfId="0" applyNumberFormat="1" applyFont="1" applyFill="1" applyBorder="1" applyAlignment="1">
      <alignment horizontal="right" vertical="center"/>
    </xf>
    <xf numFmtId="2" fontId="50" fillId="4" borderId="13" xfId="0" applyNumberFormat="1" applyFont="1" applyFill="1" applyBorder="1" applyAlignment="1">
      <alignment horizontal="right" vertical="center"/>
    </xf>
    <xf numFmtId="2" fontId="48" fillId="4" borderId="20" xfId="0" applyNumberFormat="1" applyFont="1" applyFill="1" applyBorder="1" applyAlignment="1">
      <alignment horizontal="right" vertical="center"/>
    </xf>
    <xf numFmtId="2" fontId="48" fillId="4" borderId="13" xfId="0" applyNumberFormat="1" applyFont="1" applyFill="1" applyBorder="1" applyAlignment="1">
      <alignment horizontal="right" vertical="center"/>
    </xf>
    <xf numFmtId="169" fontId="32" fillId="4" borderId="20" xfId="0" applyNumberFormat="1" applyFont="1" applyFill="1" applyBorder="1"/>
    <xf numFmtId="169" fontId="32" fillId="4" borderId="13" xfId="0" applyNumberFormat="1" applyFont="1" applyFill="1" applyBorder="1"/>
    <xf numFmtId="168" fontId="51" fillId="4" borderId="20" xfId="0" applyNumberFormat="1" applyFont="1" applyFill="1" applyBorder="1" applyAlignment="1">
      <alignment horizontal="right" vertical="center"/>
    </xf>
    <xf numFmtId="168" fontId="51" fillId="4" borderId="13" xfId="0" applyNumberFormat="1" applyFont="1" applyFill="1" applyBorder="1" applyAlignment="1">
      <alignment horizontal="right" vertical="center"/>
    </xf>
    <xf numFmtId="0" fontId="51" fillId="4" borderId="20" xfId="0" applyFont="1" applyFill="1" applyBorder="1" applyAlignment="1">
      <alignment horizontal="right" vertical="center"/>
    </xf>
    <xf numFmtId="164" fontId="51" fillId="4" borderId="13" xfId="0" applyNumberFormat="1" applyFont="1" applyFill="1" applyBorder="1" applyAlignment="1">
      <alignment horizontal="right" vertical="center"/>
    </xf>
    <xf numFmtId="168" fontId="50" fillId="4" borderId="20" xfId="5" applyNumberFormat="1" applyFont="1" applyFill="1" applyBorder="1" applyAlignment="1">
      <alignment horizontal="right" vertical="center"/>
    </xf>
    <xf numFmtId="168" fontId="50" fillId="4" borderId="13" xfId="5" applyNumberFormat="1" applyFont="1" applyFill="1" applyBorder="1" applyAlignment="1">
      <alignment horizontal="right" vertical="center"/>
    </xf>
    <xf numFmtId="168" fontId="48" fillId="4" borderId="20" xfId="0" applyNumberFormat="1" applyFont="1" applyFill="1" applyBorder="1" applyAlignment="1">
      <alignment horizontal="right" vertical="center"/>
    </xf>
    <xf numFmtId="168" fontId="48" fillId="4" borderId="13" xfId="0" applyNumberFormat="1" applyFont="1" applyFill="1" applyBorder="1" applyAlignment="1">
      <alignment horizontal="right" vertical="center"/>
    </xf>
    <xf numFmtId="0" fontId="30" fillId="4" borderId="20" xfId="0" applyFont="1" applyFill="1" applyBorder="1"/>
    <xf numFmtId="0" fontId="30" fillId="4" borderId="13" xfId="0" applyFont="1" applyFill="1" applyBorder="1"/>
    <xf numFmtId="3" fontId="30" fillId="4" borderId="20" xfId="0" applyNumberFormat="1" applyFont="1" applyFill="1" applyBorder="1" applyAlignment="1">
      <alignment horizontal="right" vertical="center"/>
    </xf>
    <xf numFmtId="0" fontId="30" fillId="4" borderId="20" xfId="0" applyFont="1" applyFill="1" applyBorder="1" applyAlignment="1">
      <alignment horizontal="right" vertical="center"/>
    </xf>
    <xf numFmtId="169" fontId="50" fillId="4" borderId="20" xfId="0" applyNumberFormat="1" applyFont="1" applyFill="1" applyBorder="1" applyAlignment="1">
      <alignment horizontal="right" vertical="center" wrapText="1"/>
    </xf>
    <xf numFmtId="169" fontId="50" fillId="4" borderId="13" xfId="0" applyNumberFormat="1" applyFont="1" applyFill="1" applyBorder="1" applyAlignment="1">
      <alignment horizontal="right" vertical="center" wrapText="1"/>
    </xf>
    <xf numFmtId="168" fontId="50" fillId="4" borderId="20" xfId="0" applyNumberFormat="1" applyFont="1" applyFill="1" applyBorder="1" applyAlignment="1">
      <alignment horizontal="right" vertical="center" wrapText="1"/>
    </xf>
    <xf numFmtId="168" fontId="50" fillId="4" borderId="13" xfId="0" applyNumberFormat="1" applyFont="1" applyFill="1" applyBorder="1" applyAlignment="1">
      <alignment horizontal="right" vertical="center" wrapText="1"/>
    </xf>
    <xf numFmtId="169" fontId="48" fillId="4" borderId="20" xfId="0" applyNumberFormat="1" applyFont="1" applyFill="1" applyBorder="1" applyAlignment="1">
      <alignment horizontal="right" vertical="center"/>
    </xf>
    <xf numFmtId="169" fontId="48" fillId="4" borderId="13" xfId="0" applyNumberFormat="1" applyFont="1" applyFill="1" applyBorder="1" applyAlignment="1">
      <alignment horizontal="right" vertical="center"/>
    </xf>
    <xf numFmtId="165" fontId="48" fillId="4" borderId="20" xfId="0" applyNumberFormat="1" applyFont="1" applyFill="1" applyBorder="1" applyAlignment="1">
      <alignment horizontal="right" vertical="center" wrapText="1"/>
    </xf>
    <xf numFmtId="165" fontId="30" fillId="4" borderId="13" xfId="0" applyNumberFormat="1" applyFont="1" applyFill="1" applyBorder="1" applyAlignment="1">
      <alignment horizontal="right" vertical="center" wrapText="1"/>
    </xf>
    <xf numFmtId="165" fontId="48" fillId="4" borderId="13" xfId="0" applyNumberFormat="1" applyFont="1" applyFill="1" applyBorder="1" applyAlignment="1">
      <alignment horizontal="right" vertical="center" wrapText="1"/>
    </xf>
    <xf numFmtId="168" fontId="48" fillId="4" borderId="20" xfId="0" applyNumberFormat="1" applyFont="1" applyFill="1" applyBorder="1" applyAlignment="1">
      <alignment horizontal="right" vertical="center" wrapText="1"/>
    </xf>
    <xf numFmtId="168" fontId="30" fillId="4" borderId="13" xfId="0" applyNumberFormat="1" applyFont="1" applyFill="1" applyBorder="1" applyAlignment="1">
      <alignment horizontal="right" vertical="center" wrapText="1"/>
    </xf>
    <xf numFmtId="168" fontId="48" fillId="4" borderId="13" xfId="0" applyNumberFormat="1" applyFont="1" applyFill="1" applyBorder="1" applyAlignment="1">
      <alignment horizontal="right" vertical="center" wrapText="1"/>
    </xf>
    <xf numFmtId="169" fontId="30" fillId="4" borderId="20" xfId="0" applyNumberFormat="1" applyFont="1" applyFill="1" applyBorder="1" applyAlignment="1">
      <alignment horizontal="right" vertical="center"/>
    </xf>
    <xf numFmtId="169" fontId="30" fillId="4" borderId="13" xfId="0" applyNumberFormat="1" applyFont="1" applyFill="1" applyBorder="1" applyAlignment="1">
      <alignment horizontal="right" vertical="center"/>
    </xf>
    <xf numFmtId="176" fontId="48" fillId="4" borderId="20" xfId="0" applyNumberFormat="1" applyFont="1" applyFill="1" applyBorder="1" applyAlignment="1">
      <alignment horizontal="right" vertical="center" wrapText="1"/>
    </xf>
    <xf numFmtId="176" fontId="30" fillId="4" borderId="13" xfId="0" applyNumberFormat="1" applyFont="1" applyFill="1" applyBorder="1" applyAlignment="1">
      <alignment horizontal="right" vertical="center" wrapText="1"/>
    </xf>
    <xf numFmtId="176" fontId="30" fillId="4" borderId="20" xfId="0" applyNumberFormat="1" applyFont="1" applyFill="1" applyBorder="1" applyAlignment="1">
      <alignment horizontal="right" vertical="center" wrapText="1"/>
    </xf>
    <xf numFmtId="3" fontId="52" fillId="4" borderId="19" xfId="0" applyNumberFormat="1" applyFont="1" applyFill="1" applyBorder="1" applyAlignment="1">
      <alignment horizontal="right" vertical="center"/>
    </xf>
    <xf numFmtId="1" fontId="52" fillId="4" borderId="20" xfId="0" applyNumberFormat="1" applyFont="1" applyFill="1" applyBorder="1" applyAlignment="1">
      <alignment horizontal="right" vertical="center"/>
    </xf>
    <xf numFmtId="1" fontId="52" fillId="4" borderId="13" xfId="0" applyNumberFormat="1" applyFont="1" applyFill="1" applyBorder="1" applyAlignment="1">
      <alignment horizontal="right" vertical="center"/>
    </xf>
    <xf numFmtId="1" fontId="48" fillId="4" borderId="20" xfId="0" applyNumberFormat="1" applyFont="1" applyFill="1" applyBorder="1" applyAlignment="1">
      <alignment horizontal="right" vertical="center"/>
    </xf>
    <xf numFmtId="1" fontId="50" fillId="4" borderId="20" xfId="0" applyNumberFormat="1" applyFont="1" applyFill="1" applyBorder="1" applyAlignment="1">
      <alignment horizontal="right" vertical="center"/>
    </xf>
    <xf numFmtId="1" fontId="50" fillId="4" borderId="13" xfId="0" applyNumberFormat="1" applyFont="1" applyFill="1" applyBorder="1" applyAlignment="1">
      <alignment horizontal="right" vertical="center"/>
    </xf>
    <xf numFmtId="2" fontId="51" fillId="4" borderId="13" xfId="0" applyNumberFormat="1" applyFont="1" applyFill="1" applyBorder="1" applyAlignment="1">
      <alignment horizontal="left" vertical="center" indent="2"/>
    </xf>
    <xf numFmtId="2" fontId="52" fillId="4" borderId="13" xfId="0" applyNumberFormat="1" applyFont="1" applyFill="1" applyBorder="1" applyAlignment="1">
      <alignment vertical="center"/>
    </xf>
    <xf numFmtId="168" fontId="50" fillId="4" borderId="20" xfId="0" applyNumberFormat="1" applyFont="1" applyFill="1" applyBorder="1" applyAlignment="1">
      <alignment horizontal="right" vertical="center"/>
    </xf>
    <xf numFmtId="168" fontId="50" fillId="4" borderId="13" xfId="0" applyNumberFormat="1" applyFont="1" applyFill="1" applyBorder="1" applyAlignment="1">
      <alignment horizontal="right" vertical="center"/>
    </xf>
    <xf numFmtId="168" fontId="30" fillId="4" borderId="19" xfId="0" applyNumberFormat="1" applyFont="1" applyFill="1" applyBorder="1" applyAlignment="1">
      <alignment horizontal="right" vertical="center"/>
    </xf>
    <xf numFmtId="168" fontId="32" fillId="4" borderId="20" xfId="0" applyNumberFormat="1" applyFont="1" applyFill="1" applyBorder="1" applyAlignment="1">
      <alignment horizontal="right" vertical="center"/>
    </xf>
    <xf numFmtId="3" fontId="50" fillId="4" borderId="20" xfId="0" applyNumberFormat="1" applyFont="1" applyFill="1" applyBorder="1" applyAlignment="1">
      <alignment horizontal="right" vertical="center" wrapText="1"/>
    </xf>
    <xf numFmtId="3" fontId="50" fillId="4" borderId="13" xfId="0" applyNumberFormat="1" applyFont="1" applyFill="1" applyBorder="1" applyAlignment="1">
      <alignment horizontal="right" vertical="center" wrapText="1"/>
    </xf>
    <xf numFmtId="3" fontId="48" fillId="4" borderId="20" xfId="0" applyNumberFormat="1" applyFont="1" applyFill="1" applyBorder="1" applyAlignment="1">
      <alignment horizontal="right" vertical="center" wrapText="1"/>
    </xf>
    <xf numFmtId="3" fontId="48" fillId="4" borderId="13" xfId="0" applyNumberFormat="1" applyFont="1" applyFill="1" applyBorder="1" applyAlignment="1">
      <alignment horizontal="right" vertical="center" wrapText="1"/>
    </xf>
    <xf numFmtId="0" fontId="48" fillId="4" borderId="20" xfId="0" applyFont="1" applyFill="1" applyBorder="1" applyAlignment="1">
      <alignment horizontal="right" vertical="center" wrapText="1"/>
    </xf>
    <xf numFmtId="0" fontId="48" fillId="4" borderId="13" xfId="0" applyFont="1" applyFill="1" applyBorder="1" applyAlignment="1">
      <alignment horizontal="right" vertical="center" wrapText="1"/>
    </xf>
    <xf numFmtId="0" fontId="51" fillId="4" borderId="20" xfId="0" applyFont="1" applyFill="1" applyBorder="1" applyAlignment="1">
      <alignment horizontal="right" vertical="center" wrapText="1"/>
    </xf>
    <xf numFmtId="0" fontId="51" fillId="4" borderId="13" xfId="0" applyFont="1" applyFill="1" applyBorder="1" applyAlignment="1">
      <alignment horizontal="right" vertical="center" wrapText="1"/>
    </xf>
    <xf numFmtId="2" fontId="51" fillId="4" borderId="18" xfId="0" applyNumberFormat="1" applyFont="1" applyFill="1" applyBorder="1" applyAlignment="1">
      <alignment horizontal="right" vertical="center" wrapText="1"/>
    </xf>
    <xf numFmtId="3" fontId="30" fillId="4" borderId="19" xfId="0" applyNumberFormat="1" applyFont="1" applyFill="1" applyBorder="1" applyAlignment="1">
      <alignment horizontal="right" vertical="center" wrapText="1"/>
    </xf>
    <xf numFmtId="2" fontId="48" fillId="4" borderId="19" xfId="0" applyNumberFormat="1" applyFont="1" applyFill="1" applyBorder="1" applyAlignment="1">
      <alignment horizontal="right" vertical="center" wrapText="1"/>
    </xf>
    <xf numFmtId="2" fontId="48" fillId="4" borderId="20" xfId="0" applyNumberFormat="1" applyFont="1" applyFill="1" applyBorder="1" applyAlignment="1">
      <alignment horizontal="right" vertical="center" wrapText="1"/>
    </xf>
    <xf numFmtId="2" fontId="48" fillId="4" borderId="13" xfId="0" applyNumberFormat="1" applyFont="1" applyFill="1" applyBorder="1" applyAlignment="1">
      <alignment horizontal="right" vertical="center" wrapText="1"/>
    </xf>
    <xf numFmtId="2" fontId="48" fillId="4" borderId="18" xfId="0" applyNumberFormat="1" applyFont="1" applyFill="1" applyBorder="1" applyAlignment="1">
      <alignment horizontal="right" vertical="center" wrapText="1"/>
    </xf>
    <xf numFmtId="2" fontId="50" fillId="4" borderId="19" xfId="0" applyNumberFormat="1" applyFont="1" applyFill="1" applyBorder="1" applyAlignment="1">
      <alignment horizontal="right" vertical="center" wrapText="1"/>
    </xf>
    <xf numFmtId="2" fontId="50" fillId="4" borderId="20" xfId="0" applyNumberFormat="1" applyFont="1" applyFill="1" applyBorder="1" applyAlignment="1">
      <alignment horizontal="right" vertical="center" wrapText="1"/>
    </xf>
    <xf numFmtId="2" fontId="50" fillId="4" borderId="13" xfId="0" applyNumberFormat="1" applyFont="1" applyFill="1" applyBorder="1" applyAlignment="1">
      <alignment horizontal="right" vertical="center" wrapText="1"/>
    </xf>
    <xf numFmtId="2" fontId="50" fillId="4" borderId="18" xfId="0" applyNumberFormat="1" applyFont="1" applyFill="1" applyBorder="1" applyAlignment="1">
      <alignment horizontal="right" vertical="center" wrapText="1"/>
    </xf>
    <xf numFmtId="0" fontId="50" fillId="4" borderId="20" xfId="0" applyFont="1" applyFill="1" applyBorder="1" applyAlignment="1">
      <alignment horizontal="right" vertical="center" wrapText="1"/>
    </xf>
    <xf numFmtId="0" fontId="50" fillId="4" borderId="13" xfId="0" applyFont="1" applyFill="1" applyBorder="1" applyAlignment="1">
      <alignment horizontal="right" vertical="center" wrapText="1"/>
    </xf>
    <xf numFmtId="168" fontId="51" fillId="4" borderId="20" xfId="0" applyNumberFormat="1" applyFont="1" applyFill="1" applyBorder="1" applyAlignment="1">
      <alignment horizontal="right" vertical="center" wrapText="1"/>
    </xf>
    <xf numFmtId="168" fontId="51" fillId="4" borderId="13" xfId="0" applyNumberFormat="1" applyFont="1" applyFill="1" applyBorder="1" applyAlignment="1">
      <alignment horizontal="right" vertical="center" wrapText="1"/>
    </xf>
    <xf numFmtId="168" fontId="50" fillId="4" borderId="20" xfId="5" applyNumberFormat="1" applyFont="1" applyFill="1" applyBorder="1" applyAlignment="1">
      <alignment horizontal="right" vertical="center" wrapText="1"/>
    </xf>
    <xf numFmtId="168" fontId="50" fillId="4" borderId="13" xfId="5" applyNumberFormat="1" applyFont="1" applyFill="1" applyBorder="1" applyAlignment="1">
      <alignment horizontal="right" vertical="center" wrapText="1"/>
    </xf>
    <xf numFmtId="168" fontId="32" fillId="4" borderId="18" xfId="5" applyNumberFormat="1" applyFont="1" applyFill="1" applyBorder="1" applyAlignment="1">
      <alignment horizontal="right" vertical="center" wrapText="1"/>
    </xf>
    <xf numFmtId="168" fontId="32" fillId="4" borderId="20" xfId="0" applyNumberFormat="1" applyFont="1" applyFill="1" applyBorder="1" applyAlignment="1">
      <alignment horizontal="right" vertical="center" wrapText="1"/>
    </xf>
    <xf numFmtId="168" fontId="32" fillId="4" borderId="13" xfId="0" applyNumberFormat="1" applyFont="1" applyFill="1" applyBorder="1" applyAlignment="1">
      <alignment horizontal="right" vertical="center" wrapText="1"/>
    </xf>
    <xf numFmtId="168" fontId="47" fillId="4" borderId="0" xfId="0" applyNumberFormat="1" applyFont="1" applyFill="1" applyBorder="1"/>
    <xf numFmtId="168" fontId="30" fillId="4" borderId="20" xfId="0" applyNumberFormat="1" applyFont="1" applyFill="1" applyBorder="1" applyAlignment="1">
      <alignment horizontal="right" vertical="center" wrapText="1"/>
    </xf>
    <xf numFmtId="169" fontId="48" fillId="4" borderId="20" xfId="0" applyNumberFormat="1" applyFont="1" applyFill="1" applyBorder="1" applyAlignment="1">
      <alignment horizontal="right" vertical="center" wrapText="1"/>
    </xf>
    <xf numFmtId="169" fontId="30" fillId="4" borderId="13" xfId="0" applyNumberFormat="1" applyFont="1" applyFill="1" applyBorder="1" applyAlignment="1">
      <alignment horizontal="right" vertical="center" wrapText="1"/>
    </xf>
    <xf numFmtId="3" fontId="50" fillId="4" borderId="20" xfId="0" applyNumberFormat="1" applyFont="1" applyFill="1" applyBorder="1" applyAlignment="1">
      <alignment horizontal="right" vertical="center"/>
    </xf>
    <xf numFmtId="3" fontId="50" fillId="4" borderId="13" xfId="0" applyNumberFormat="1" applyFont="1" applyFill="1" applyBorder="1" applyAlignment="1">
      <alignment horizontal="right" vertical="center"/>
    </xf>
    <xf numFmtId="0" fontId="52" fillId="4" borderId="20" xfId="0" applyFont="1" applyFill="1" applyBorder="1" applyAlignment="1">
      <alignment horizontal="right" vertical="center"/>
    </xf>
    <xf numFmtId="3" fontId="51" fillId="4" borderId="20" xfId="0" applyNumberFormat="1" applyFont="1" applyFill="1" applyBorder="1" applyAlignment="1">
      <alignment horizontal="right" vertical="center"/>
    </xf>
    <xf numFmtId="3" fontId="51" fillId="4" borderId="13" xfId="0" applyNumberFormat="1" applyFont="1" applyFill="1" applyBorder="1" applyAlignment="1">
      <alignment horizontal="right" vertical="center"/>
    </xf>
    <xf numFmtId="1" fontId="51" fillId="4" borderId="13" xfId="0" applyNumberFormat="1" applyFont="1" applyFill="1" applyBorder="1" applyAlignment="1">
      <alignment horizontal="right" vertical="center"/>
    </xf>
    <xf numFmtId="0" fontId="32" fillId="4" borderId="20" xfId="0" applyFont="1" applyFill="1" applyBorder="1" applyAlignment="1">
      <alignment horizontal="right" vertical="center"/>
    </xf>
    <xf numFmtId="1" fontId="51" fillId="4" borderId="20" xfId="0" applyNumberFormat="1" applyFont="1" applyFill="1" applyBorder="1" applyAlignment="1">
      <alignment horizontal="right" vertical="center"/>
    </xf>
    <xf numFmtId="164" fontId="48" fillId="4" borderId="19" xfId="0" applyNumberFormat="1" applyFont="1" applyFill="1" applyBorder="1" applyAlignment="1">
      <alignment horizontal="right" vertical="center"/>
    </xf>
    <xf numFmtId="0" fontId="69" fillId="2" borderId="0" xfId="3" applyFont="1" applyFill="1" applyAlignment="1" applyProtection="1"/>
    <xf numFmtId="171" fontId="48" fillId="4" borderId="13" xfId="0" applyNumberFormat="1" applyFont="1" applyFill="1" applyBorder="1" applyAlignment="1">
      <alignment horizontal="right" vertical="center"/>
    </xf>
    <xf numFmtId="171" fontId="48" fillId="4" borderId="18" xfId="0" applyNumberFormat="1" applyFont="1" applyFill="1" applyBorder="1" applyAlignment="1">
      <alignment horizontal="right" vertical="center"/>
    </xf>
    <xf numFmtId="178" fontId="48" fillId="4" borderId="18" xfId="0" applyNumberFormat="1" applyFont="1" applyFill="1" applyBorder="1" applyAlignment="1">
      <alignment horizontal="right" vertical="center"/>
    </xf>
    <xf numFmtId="178" fontId="48" fillId="4" borderId="18" xfId="0" applyNumberFormat="1" applyFont="1" applyFill="1" applyBorder="1" applyAlignment="1">
      <alignment horizontal="right" vertical="center" wrapText="1"/>
    </xf>
    <xf numFmtId="0" fontId="50" fillId="4" borderId="18" xfId="0" applyFont="1" applyFill="1" applyBorder="1" applyAlignment="1">
      <alignment horizontal="right" vertical="center"/>
    </xf>
    <xf numFmtId="178" fontId="48" fillId="4" borderId="13" xfId="0" applyNumberFormat="1" applyFont="1" applyFill="1" applyBorder="1" applyAlignment="1">
      <alignment horizontal="right" vertical="center"/>
    </xf>
    <xf numFmtId="178" fontId="48" fillId="4" borderId="13" xfId="0" applyNumberFormat="1" applyFont="1" applyFill="1" applyBorder="1" applyAlignment="1">
      <alignment horizontal="right" vertical="center" wrapText="1"/>
    </xf>
    <xf numFmtId="176" fontId="48" fillId="4" borderId="13" xfId="0" applyNumberFormat="1" applyFont="1" applyFill="1" applyBorder="1" applyAlignment="1">
      <alignment horizontal="right" vertical="center" wrapText="1"/>
    </xf>
    <xf numFmtId="169" fontId="48" fillId="4" borderId="13" xfId="0" applyNumberFormat="1" applyFont="1" applyFill="1" applyBorder="1" applyAlignment="1">
      <alignment horizontal="right" vertical="center" wrapText="1"/>
    </xf>
    <xf numFmtId="0" fontId="32" fillId="4" borderId="13" xfId="0" applyFont="1" applyFill="1" applyBorder="1" applyAlignment="1">
      <alignment horizontal="right" vertical="center"/>
    </xf>
    <xf numFmtId="1" fontId="48" fillId="4" borderId="0" xfId="0" applyNumberFormat="1" applyFont="1" applyFill="1" applyBorder="1" applyAlignment="1">
      <alignment horizontal="right"/>
    </xf>
    <xf numFmtId="1" fontId="30" fillId="4" borderId="0" xfId="0" applyNumberFormat="1" applyFont="1" applyFill="1" applyBorder="1" applyAlignment="1">
      <alignment horizontal="right" vertical="top"/>
    </xf>
    <xf numFmtId="168" fontId="52" fillId="4" borderId="13" xfId="0" applyNumberFormat="1" applyFont="1" applyFill="1" applyBorder="1" applyAlignment="1">
      <alignment horizontal="right" vertical="center"/>
    </xf>
    <xf numFmtId="0" fontId="0" fillId="3" borderId="14" xfId="0" applyFill="1" applyBorder="1"/>
    <xf numFmtId="172" fontId="20" fillId="4" borderId="0" xfId="0" applyNumberFormat="1" applyFont="1" applyFill="1"/>
    <xf numFmtId="1" fontId="5" fillId="2" borderId="12" xfId="0" applyNumberFormat="1" applyFont="1" applyFill="1" applyBorder="1" applyAlignment="1"/>
    <xf numFmtId="1" fontId="0" fillId="4" borderId="0" xfId="0" applyNumberFormat="1" applyFill="1"/>
    <xf numFmtId="0" fontId="70" fillId="4" borderId="0" xfId="0" applyFont="1" applyFill="1"/>
    <xf numFmtId="0" fontId="7" fillId="2" borderId="1" xfId="0" applyFont="1" applyFill="1" applyBorder="1"/>
    <xf numFmtId="0" fontId="4" fillId="2" borderId="1" xfId="0" applyFont="1" applyFill="1" applyBorder="1" applyAlignment="1">
      <alignment horizontal="center"/>
    </xf>
    <xf numFmtId="0" fontId="71" fillId="4" borderId="0" xfId="0" applyFont="1" applyFill="1"/>
    <xf numFmtId="0" fontId="71" fillId="4" borderId="0" xfId="0" applyFont="1" applyFill="1" applyAlignment="1">
      <alignment horizontal="right"/>
    </xf>
    <xf numFmtId="1" fontId="71" fillId="4" borderId="0" xfId="0" applyNumberFormat="1" applyFont="1" applyFill="1" applyAlignment="1">
      <alignment horizontal="right"/>
    </xf>
    <xf numFmtId="170" fontId="30" fillId="4" borderId="0" xfId="1" applyNumberFormat="1" applyFont="1" applyFill="1"/>
    <xf numFmtId="0" fontId="72" fillId="4" borderId="0" xfId="0" applyFont="1" applyFill="1"/>
    <xf numFmtId="180" fontId="30" fillId="4" borderId="0" xfId="7" applyNumberFormat="1" applyFont="1" applyFill="1"/>
    <xf numFmtId="169" fontId="6" fillId="4" borderId="12" xfId="0" applyNumberFormat="1" applyFont="1" applyFill="1" applyBorder="1"/>
    <xf numFmtId="0" fontId="73" fillId="4" borderId="0" xfId="0" applyFont="1" applyFill="1"/>
    <xf numFmtId="0" fontId="48" fillId="2" borderId="0" xfId="0" applyFont="1" applyFill="1" applyBorder="1"/>
    <xf numFmtId="3" fontId="48" fillId="2" borderId="0" xfId="0" applyNumberFormat="1" applyFont="1" applyFill="1" applyBorder="1" applyAlignment="1">
      <alignment horizontal="right"/>
    </xf>
    <xf numFmtId="0" fontId="44" fillId="4" borderId="0" xfId="0" applyFont="1" applyFill="1"/>
    <xf numFmtId="0" fontId="24" fillId="3" borderId="2" xfId="0" applyNumberFormat="1" applyFont="1" applyFill="1" applyBorder="1" applyAlignment="1">
      <alignment horizontal="right"/>
    </xf>
    <xf numFmtId="0" fontId="42" fillId="4" borderId="0" xfId="0" applyFont="1" applyFill="1" applyBorder="1" applyAlignment="1"/>
    <xf numFmtId="181" fontId="51" fillId="4" borderId="19" xfId="0" applyNumberFormat="1" applyFont="1" applyFill="1" applyBorder="1" applyAlignment="1">
      <alignment horizontal="right" vertical="center"/>
    </xf>
    <xf numFmtId="181" fontId="51" fillId="4" borderId="20" xfId="0" applyNumberFormat="1" applyFont="1" applyFill="1" applyBorder="1" applyAlignment="1">
      <alignment horizontal="right" vertical="center"/>
    </xf>
    <xf numFmtId="3" fontId="32" fillId="4" borderId="13" xfId="0" applyNumberFormat="1" applyFont="1" applyFill="1" applyBorder="1" applyAlignment="1">
      <alignment vertical="center" wrapText="1"/>
    </xf>
    <xf numFmtId="3" fontId="32" fillId="5" borderId="19" xfId="0" applyNumberFormat="1" applyFont="1" applyFill="1" applyBorder="1" applyAlignment="1">
      <alignment horizontal="right" vertical="center"/>
    </xf>
    <xf numFmtId="3" fontId="48" fillId="5" borderId="19" xfId="0" applyNumberFormat="1" applyFont="1" applyFill="1" applyBorder="1" applyAlignment="1">
      <alignment horizontal="right" vertical="center"/>
    </xf>
    <xf numFmtId="2" fontId="32" fillId="5" borderId="19" xfId="0" applyNumberFormat="1" applyFont="1" applyFill="1" applyBorder="1" applyAlignment="1">
      <alignment horizontal="right" vertical="center"/>
    </xf>
    <xf numFmtId="3" fontId="32" fillId="5" borderId="19" xfId="0" applyNumberFormat="1" applyFont="1" applyFill="1" applyBorder="1" applyAlignment="1">
      <alignment horizontal="right" vertical="center" wrapText="1"/>
    </xf>
    <xf numFmtId="2" fontId="50" fillId="5" borderId="19" xfId="0" applyNumberFormat="1" applyFont="1" applyFill="1" applyBorder="1" applyAlignment="1">
      <alignment horizontal="right" vertical="center"/>
    </xf>
    <xf numFmtId="0" fontId="48" fillId="5" borderId="19" xfId="0" applyFont="1" applyFill="1" applyBorder="1" applyAlignment="1">
      <alignment horizontal="right" vertical="center"/>
    </xf>
    <xf numFmtId="2" fontId="48" fillId="5" borderId="19" xfId="0" applyNumberFormat="1" applyFont="1" applyFill="1" applyBorder="1" applyAlignment="1">
      <alignment horizontal="right" vertical="center"/>
    </xf>
    <xf numFmtId="168" fontId="51" fillId="5" borderId="19" xfId="0" applyNumberFormat="1" applyFont="1" applyFill="1" applyBorder="1" applyAlignment="1">
      <alignment horizontal="right" vertical="center"/>
    </xf>
    <xf numFmtId="168" fontId="50" fillId="5" borderId="19" xfId="5" applyNumberFormat="1" applyFont="1" applyFill="1" applyBorder="1" applyAlignment="1">
      <alignment horizontal="right" vertical="center"/>
    </xf>
    <xf numFmtId="168" fontId="48" fillId="5" borderId="19" xfId="0" applyNumberFormat="1" applyFont="1" applyFill="1" applyBorder="1" applyAlignment="1">
      <alignment horizontal="right" vertical="center"/>
    </xf>
    <xf numFmtId="0" fontId="30" fillId="5" borderId="19" xfId="0" applyFont="1" applyFill="1" applyBorder="1"/>
    <xf numFmtId="3" fontId="30" fillId="5" borderId="19" xfId="0" applyNumberFormat="1" applyFont="1" applyFill="1" applyBorder="1" applyAlignment="1">
      <alignment horizontal="right" vertical="center"/>
    </xf>
    <xf numFmtId="2" fontId="30" fillId="5" borderId="19" xfId="0" applyNumberFormat="1" applyFont="1" applyFill="1" applyBorder="1" applyAlignment="1">
      <alignment horizontal="right" vertical="center"/>
    </xf>
    <xf numFmtId="0" fontId="51" fillId="5" borderId="19" xfId="0" applyFont="1" applyFill="1" applyBorder="1" applyAlignment="1">
      <alignment horizontal="right" vertical="center"/>
    </xf>
    <xf numFmtId="164" fontId="51" fillId="5" borderId="19" xfId="0" applyNumberFormat="1" applyFont="1" applyFill="1" applyBorder="1" applyAlignment="1">
      <alignment horizontal="right" vertical="center"/>
    </xf>
    <xf numFmtId="169" fontId="50" fillId="5" borderId="19" xfId="0" applyNumberFormat="1" applyFont="1" applyFill="1" applyBorder="1" applyAlignment="1">
      <alignment horizontal="right" vertical="center" wrapText="1"/>
    </xf>
    <xf numFmtId="168" fontId="50" fillId="5" borderId="19" xfId="0" applyNumberFormat="1" applyFont="1" applyFill="1" applyBorder="1" applyAlignment="1">
      <alignment horizontal="right" vertical="center" wrapText="1"/>
    </xf>
    <xf numFmtId="169" fontId="48" fillId="5" borderId="19" xfId="0" applyNumberFormat="1" applyFont="1" applyFill="1" applyBorder="1" applyAlignment="1">
      <alignment horizontal="right" vertical="center"/>
    </xf>
    <xf numFmtId="182" fontId="48" fillId="5" borderId="19" xfId="0" applyNumberFormat="1" applyFont="1" applyFill="1" applyBorder="1" applyAlignment="1">
      <alignment horizontal="right" vertical="center" wrapText="1"/>
    </xf>
    <xf numFmtId="168" fontId="48" fillId="5" borderId="19" xfId="0" applyNumberFormat="1" applyFont="1" applyFill="1" applyBorder="1" applyAlignment="1">
      <alignment horizontal="right" vertical="center" wrapText="1"/>
    </xf>
    <xf numFmtId="169" fontId="30" fillId="5" borderId="19" xfId="0" applyNumberFormat="1" applyFont="1" applyFill="1" applyBorder="1" applyAlignment="1">
      <alignment horizontal="right" vertical="center"/>
    </xf>
    <xf numFmtId="176" fontId="48" fillId="5" borderId="19" xfId="0" applyNumberFormat="1" applyFont="1" applyFill="1" applyBorder="1" applyAlignment="1">
      <alignment horizontal="right" vertical="center" wrapText="1"/>
    </xf>
    <xf numFmtId="176" fontId="30" fillId="5" borderId="19" xfId="0" applyNumberFormat="1" applyFont="1" applyFill="1" applyBorder="1" applyAlignment="1">
      <alignment horizontal="right" vertical="center" wrapText="1"/>
    </xf>
    <xf numFmtId="3" fontId="52" fillId="5" borderId="19" xfId="0" applyNumberFormat="1" applyFont="1" applyFill="1" applyBorder="1" applyAlignment="1">
      <alignment horizontal="right" vertical="center"/>
    </xf>
    <xf numFmtId="3" fontId="50" fillId="5" borderId="19" xfId="0" applyNumberFormat="1" applyFont="1" applyFill="1" applyBorder="1" applyAlignment="1">
      <alignment horizontal="right" vertical="center" wrapText="1"/>
    </xf>
    <xf numFmtId="3" fontId="48" fillId="5" borderId="19" xfId="0" applyNumberFormat="1" applyFont="1" applyFill="1" applyBorder="1" applyAlignment="1">
      <alignment horizontal="right" vertical="center" wrapText="1"/>
    </xf>
    <xf numFmtId="0" fontId="48" fillId="5" borderId="19" xfId="0" applyFont="1" applyFill="1" applyBorder="1" applyAlignment="1">
      <alignment horizontal="right" vertical="center" wrapText="1"/>
    </xf>
    <xf numFmtId="3" fontId="30" fillId="5" borderId="19" xfId="0" applyNumberFormat="1" applyFont="1" applyFill="1" applyBorder="1" applyAlignment="1">
      <alignment horizontal="right" vertical="center" wrapText="1"/>
    </xf>
    <xf numFmtId="0" fontId="50" fillId="5" borderId="19" xfId="0" applyFont="1" applyFill="1" applyBorder="1" applyAlignment="1">
      <alignment horizontal="right" vertical="center" wrapText="1"/>
    </xf>
    <xf numFmtId="168" fontId="51" fillId="5" borderId="19" xfId="0" applyNumberFormat="1" applyFont="1" applyFill="1" applyBorder="1" applyAlignment="1">
      <alignment horizontal="right" vertical="center" wrapText="1"/>
    </xf>
    <xf numFmtId="168" fontId="30" fillId="5" borderId="19" xfId="0" applyNumberFormat="1" applyFont="1" applyFill="1" applyBorder="1" applyAlignment="1">
      <alignment horizontal="right" vertical="center" wrapText="1"/>
    </xf>
    <xf numFmtId="168" fontId="50" fillId="5" borderId="19" xfId="5" applyNumberFormat="1" applyFont="1" applyFill="1" applyBorder="1" applyAlignment="1">
      <alignment horizontal="right" vertical="center" wrapText="1"/>
    </xf>
    <xf numFmtId="168" fontId="32" fillId="5" borderId="19" xfId="0" applyNumberFormat="1" applyFont="1" applyFill="1" applyBorder="1" applyAlignment="1">
      <alignment horizontal="right" vertical="center" wrapText="1"/>
    </xf>
    <xf numFmtId="169" fontId="48" fillId="5" borderId="19" xfId="0" applyNumberFormat="1" applyFont="1" applyFill="1" applyBorder="1" applyAlignment="1">
      <alignment horizontal="right" vertical="center" wrapText="1"/>
    </xf>
    <xf numFmtId="3" fontId="50" fillId="5" borderId="19" xfId="0" applyNumberFormat="1" applyFont="1" applyFill="1" applyBorder="1" applyAlignment="1">
      <alignment horizontal="right" vertical="center"/>
    </xf>
    <xf numFmtId="0" fontId="52" fillId="5" borderId="19" xfId="0" applyFont="1" applyFill="1" applyBorder="1" applyAlignment="1">
      <alignment horizontal="right" vertical="center"/>
    </xf>
    <xf numFmtId="3" fontId="51" fillId="5" borderId="19" xfId="0" applyNumberFormat="1" applyFont="1" applyFill="1" applyBorder="1" applyAlignment="1">
      <alignment horizontal="right" vertical="center"/>
    </xf>
    <xf numFmtId="0" fontId="30" fillId="4" borderId="0" xfId="0" applyFont="1" applyFill="1" applyBorder="1" applyAlignment="1">
      <alignment horizontal="right" vertical="top" wrapText="1"/>
    </xf>
    <xf numFmtId="0" fontId="30" fillId="4" borderId="0" xfId="0" applyNumberFormat="1" applyFont="1" applyFill="1" applyBorder="1" applyAlignment="1">
      <alignment horizontal="right" vertical="top" wrapText="1"/>
    </xf>
    <xf numFmtId="168" fontId="52" fillId="4" borderId="19" xfId="0" applyNumberFormat="1" applyFont="1" applyFill="1" applyBorder="1" applyAlignment="1">
      <alignment horizontal="right" vertical="center"/>
    </xf>
    <xf numFmtId="164" fontId="74" fillId="4" borderId="21" xfId="0" applyNumberFormat="1" applyFont="1" applyFill="1" applyBorder="1" applyAlignment="1">
      <alignment horizontal="right" vertical="center" shrinkToFit="1"/>
    </xf>
    <xf numFmtId="2" fontId="30" fillId="4" borderId="19" xfId="0" applyNumberFormat="1" applyFont="1" applyFill="1" applyBorder="1" applyAlignment="1">
      <alignment horizontal="right" vertical="center"/>
    </xf>
    <xf numFmtId="183" fontId="51" fillId="4" borderId="19" xfId="0" applyNumberFormat="1" applyFont="1" applyFill="1" applyBorder="1" applyAlignment="1">
      <alignment horizontal="right" vertical="center"/>
    </xf>
    <xf numFmtId="182" fontId="48" fillId="4" borderId="19" xfId="0" applyNumberFormat="1" applyFont="1" applyFill="1" applyBorder="1" applyAlignment="1">
      <alignment horizontal="right" vertical="center" wrapText="1"/>
    </xf>
    <xf numFmtId="182" fontId="48" fillId="4" borderId="20" xfId="0" applyNumberFormat="1" applyFont="1" applyFill="1" applyBorder="1" applyAlignment="1">
      <alignment horizontal="right" vertical="center" wrapText="1"/>
    </xf>
    <xf numFmtId="1" fontId="52" fillId="4" borderId="19" xfId="0" applyNumberFormat="1" applyFont="1" applyFill="1" applyBorder="1" applyAlignment="1">
      <alignment horizontal="right" vertical="center"/>
    </xf>
    <xf numFmtId="1" fontId="50" fillId="4" borderId="19" xfId="0" applyNumberFormat="1" applyFont="1" applyFill="1" applyBorder="1" applyAlignment="1">
      <alignment horizontal="right" vertical="center"/>
    </xf>
    <xf numFmtId="0" fontId="32" fillId="4" borderId="19" xfId="0" applyFont="1" applyFill="1" applyBorder="1" applyAlignment="1">
      <alignment horizontal="right" vertical="center"/>
    </xf>
    <xf numFmtId="1" fontId="51" fillId="4" borderId="19" xfId="0" applyNumberFormat="1" applyFont="1" applyFill="1" applyBorder="1" applyAlignment="1">
      <alignment horizontal="right" vertical="center"/>
    </xf>
    <xf numFmtId="1" fontId="30" fillId="4" borderId="0" xfId="1" applyNumberFormat="1" applyFont="1" applyFill="1"/>
    <xf numFmtId="170" fontId="30" fillId="4" borderId="0" xfId="1" applyNumberFormat="1" applyFont="1" applyFill="1" applyAlignment="1">
      <alignment horizontal="right"/>
    </xf>
    <xf numFmtId="170" fontId="30" fillId="4" borderId="0" xfId="1" applyNumberFormat="1" applyFont="1" applyFill="1" applyAlignment="1"/>
    <xf numFmtId="3" fontId="32" fillId="4" borderId="19" xfId="0" applyNumberFormat="1" applyFont="1" applyFill="1" applyBorder="1" applyAlignment="1">
      <alignment horizontal="right"/>
    </xf>
    <xf numFmtId="0" fontId="0" fillId="4" borderId="0" xfId="0" quotePrefix="1" applyFill="1"/>
    <xf numFmtId="171" fontId="4" fillId="4" borderId="0" xfId="1" applyNumberFormat="1" applyFont="1" applyFill="1" applyBorder="1" applyAlignment="1">
      <alignment horizontal="right"/>
    </xf>
    <xf numFmtId="172" fontId="5" fillId="4" borderId="12" xfId="0" applyNumberFormat="1" applyFont="1" applyFill="1" applyBorder="1" applyAlignment="1">
      <alignment horizontal="right"/>
    </xf>
    <xf numFmtId="172" fontId="0" fillId="4" borderId="0" xfId="0" applyNumberFormat="1" applyFill="1"/>
    <xf numFmtId="164" fontId="5" fillId="4" borderId="0" xfId="0" applyNumberFormat="1" applyFont="1" applyFill="1" applyBorder="1" applyAlignment="1"/>
    <xf numFmtId="172" fontId="25" fillId="4" borderId="0" xfId="0" applyNumberFormat="1" applyFont="1" applyFill="1" applyBorder="1" applyAlignment="1">
      <alignment horizontal="right"/>
    </xf>
    <xf numFmtId="172" fontId="19" fillId="4" borderId="12" xfId="0" applyNumberFormat="1" applyFont="1" applyFill="1" applyBorder="1" applyAlignment="1">
      <alignment horizontal="right"/>
    </xf>
    <xf numFmtId="1" fontId="5" fillId="4" borderId="0" xfId="0" applyNumberFormat="1" applyFont="1" applyFill="1" applyBorder="1" applyAlignment="1"/>
    <xf numFmtId="1" fontId="6" fillId="4" borderId="0" xfId="0" applyNumberFormat="1" applyFont="1" applyFill="1" applyBorder="1" applyAlignment="1"/>
    <xf numFmtId="172" fontId="5" fillId="4" borderId="0" xfId="0" applyNumberFormat="1" applyFont="1" applyFill="1" applyBorder="1" applyAlignment="1">
      <alignment horizontal="right"/>
    </xf>
    <xf numFmtId="164" fontId="4" fillId="4" borderId="0" xfId="1" applyNumberFormat="1" applyFont="1" applyFill="1" applyBorder="1" applyAlignment="1"/>
    <xf numFmtId="172" fontId="4" fillId="4" borderId="12" xfId="1" applyNumberFormat="1" applyFont="1" applyFill="1" applyBorder="1" applyAlignment="1"/>
    <xf numFmtId="164" fontId="5" fillId="4" borderId="0" xfId="1" applyNumberFormat="1" applyFont="1" applyFill="1" applyBorder="1" applyAlignment="1">
      <alignment horizontal="right"/>
    </xf>
    <xf numFmtId="164" fontId="5" fillId="4" borderId="13" xfId="1" applyNumberFormat="1" applyFont="1" applyFill="1" applyBorder="1" applyAlignment="1">
      <alignment horizontal="right"/>
    </xf>
    <xf numFmtId="172" fontId="4" fillId="4" borderId="0" xfId="1" applyNumberFormat="1" applyFont="1" applyFill="1" applyBorder="1" applyAlignment="1"/>
    <xf numFmtId="164" fontId="5" fillId="4" borderId="12" xfId="1" applyNumberFormat="1" applyFont="1" applyFill="1" applyBorder="1" applyAlignment="1">
      <alignment horizontal="right"/>
    </xf>
    <xf numFmtId="0" fontId="0" fillId="4" borderId="0" xfId="0" applyFill="1" applyBorder="1"/>
    <xf numFmtId="164" fontId="5" fillId="4" borderId="14" xfId="1" applyNumberFormat="1" applyFont="1" applyFill="1" applyBorder="1" applyAlignment="1">
      <alignment horizontal="right"/>
    </xf>
    <xf numFmtId="0" fontId="6" fillId="4" borderId="14" xfId="0" applyFont="1" applyFill="1" applyBorder="1"/>
    <xf numFmtId="166" fontId="26" fillId="4" borderId="13" xfId="0" applyNumberFormat="1" applyFont="1" applyFill="1" applyBorder="1" applyAlignment="1"/>
    <xf numFmtId="166" fontId="26" fillId="4" borderId="0" xfId="0" applyNumberFormat="1" applyFont="1" applyFill="1" applyBorder="1" applyAlignment="1"/>
    <xf numFmtId="173" fontId="26" fillId="4" borderId="0" xfId="0" applyNumberFormat="1" applyFont="1" applyFill="1" applyBorder="1" applyAlignment="1"/>
    <xf numFmtId="0" fontId="4" fillId="4" borderId="1" xfId="0" applyFont="1" applyFill="1" applyBorder="1" applyAlignment="1"/>
    <xf numFmtId="3" fontId="5" fillId="4" borderId="0" xfId="0" applyNumberFormat="1" applyFont="1" applyFill="1" applyBorder="1" applyAlignment="1"/>
    <xf numFmtId="3" fontId="5" fillId="4" borderId="0" xfId="0" applyNumberFormat="1" applyFont="1" applyFill="1" applyBorder="1" applyAlignment="1">
      <alignment horizontal="right"/>
    </xf>
    <xf numFmtId="171" fontId="5" fillId="4" borderId="0" xfId="1" applyNumberFormat="1" applyFont="1" applyFill="1" applyBorder="1" applyAlignment="1">
      <alignment horizontal="right"/>
    </xf>
    <xf numFmtId="0" fontId="32" fillId="4" borderId="15" xfId="0" applyFont="1" applyFill="1" applyBorder="1"/>
    <xf numFmtId="0" fontId="33" fillId="4" borderId="14" xfId="0" applyFont="1" applyFill="1" applyBorder="1"/>
    <xf numFmtId="0" fontId="5" fillId="4" borderId="16" xfId="0" applyFont="1" applyFill="1" applyBorder="1" applyAlignment="1"/>
    <xf numFmtId="0" fontId="5" fillId="4" borderId="17" xfId="0" applyFont="1" applyFill="1" applyBorder="1" applyAlignment="1"/>
    <xf numFmtId="0" fontId="32" fillId="4" borderId="6" xfId="0" applyFont="1" applyFill="1" applyBorder="1"/>
    <xf numFmtId="0" fontId="33" fillId="4" borderId="1" xfId="0" applyNumberFormat="1" applyFont="1" applyFill="1" applyBorder="1"/>
    <xf numFmtId="0" fontId="5" fillId="4" borderId="4" xfId="0" applyFont="1" applyFill="1" applyBorder="1" applyAlignment="1"/>
    <xf numFmtId="0" fontId="5" fillId="4" borderId="5" xfId="0" applyFont="1" applyFill="1" applyBorder="1" applyAlignment="1"/>
    <xf numFmtId="169" fontId="6" fillId="4" borderId="2" xfId="0" applyNumberFormat="1" applyFont="1" applyFill="1" applyBorder="1"/>
    <xf numFmtId="0" fontId="4" fillId="4" borderId="6" xfId="0" applyFont="1" applyFill="1" applyBorder="1"/>
    <xf numFmtId="0" fontId="33" fillId="4" borderId="1" xfId="0" applyFont="1" applyFill="1" applyBorder="1"/>
    <xf numFmtId="0" fontId="6" fillId="4" borderId="5" xfId="0" applyFont="1" applyFill="1" applyBorder="1"/>
    <xf numFmtId="0" fontId="6" fillId="4" borderId="2" xfId="0" applyFont="1" applyFill="1" applyBorder="1"/>
    <xf numFmtId="3" fontId="75" fillId="4" borderId="0" xfId="0" applyNumberFormat="1" applyFont="1" applyFill="1"/>
    <xf numFmtId="170" fontId="48" fillId="4" borderId="20" xfId="0" applyNumberFormat="1" applyFont="1" applyFill="1" applyBorder="1" applyAlignment="1">
      <alignment horizontal="right" vertical="center"/>
    </xf>
    <xf numFmtId="164" fontId="51" fillId="4" borderId="20" xfId="0" applyNumberFormat="1" applyFont="1" applyFill="1" applyBorder="1" applyAlignment="1">
      <alignment horizontal="right" vertical="center"/>
    </xf>
    <xf numFmtId="3" fontId="52" fillId="4" borderId="20" xfId="0" applyNumberFormat="1" applyFont="1" applyFill="1" applyBorder="1" applyAlignment="1">
      <alignment horizontal="right" vertical="center"/>
    </xf>
    <xf numFmtId="168" fontId="30" fillId="4" borderId="20" xfId="0" applyNumberFormat="1" applyFont="1" applyFill="1" applyBorder="1" applyAlignment="1">
      <alignment horizontal="right" vertical="center"/>
    </xf>
    <xf numFmtId="3" fontId="30" fillId="4" borderId="20" xfId="0" applyNumberFormat="1" applyFont="1" applyFill="1" applyBorder="1" applyAlignment="1">
      <alignment horizontal="right" vertical="center" wrapText="1"/>
    </xf>
    <xf numFmtId="3" fontId="6" fillId="4" borderId="0" xfId="0" applyNumberFormat="1" applyFont="1" applyFill="1" applyBorder="1" applyAlignment="1">
      <alignment horizontal="right"/>
    </xf>
    <xf numFmtId="0" fontId="48" fillId="4" borderId="0" xfId="0" applyFont="1" applyFill="1" applyBorder="1"/>
    <xf numFmtId="3" fontId="48" fillId="4" borderId="0" xfId="0" applyNumberFormat="1" applyFont="1" applyFill="1" applyBorder="1" applyAlignment="1">
      <alignment horizontal="right"/>
    </xf>
    <xf numFmtId="3" fontId="40" fillId="4" borderId="13" xfId="0" applyNumberFormat="1" applyFont="1" applyFill="1" applyBorder="1"/>
    <xf numFmtId="3" fontId="10" fillId="4" borderId="0" xfId="0" applyNumberFormat="1" applyFont="1" applyFill="1" applyBorder="1"/>
    <xf numFmtId="3" fontId="19" fillId="4" borderId="3" xfId="0" applyNumberFormat="1" applyFont="1" applyFill="1" applyBorder="1" applyAlignment="1">
      <alignment horizontal="right"/>
    </xf>
    <xf numFmtId="49" fontId="14" fillId="4" borderId="12" xfId="0" applyNumberFormat="1" applyFont="1" applyFill="1" applyBorder="1" applyAlignment="1">
      <alignment horizontal="right" wrapText="1"/>
    </xf>
    <xf numFmtId="164" fontId="6" fillId="4" borderId="1" xfId="0" applyNumberFormat="1" applyFont="1" applyFill="1" applyBorder="1" applyAlignment="1">
      <alignment horizontal="right"/>
    </xf>
    <xf numFmtId="171" fontId="19" fillId="4" borderId="3" xfId="0" applyNumberFormat="1" applyFont="1" applyFill="1" applyBorder="1"/>
    <xf numFmtId="0" fontId="24" fillId="4" borderId="2" xfId="0" applyNumberFormat="1" applyFont="1" applyFill="1" applyBorder="1" applyAlignment="1"/>
    <xf numFmtId="0" fontId="44" fillId="4" borderId="0" xfId="0" applyFont="1" applyFill="1" applyBorder="1"/>
    <xf numFmtId="0" fontId="0" fillId="4" borderId="14" xfId="0" applyFill="1" applyBorder="1"/>
    <xf numFmtId="0" fontId="24" fillId="4" borderId="0" xfId="0" applyFont="1" applyFill="1"/>
    <xf numFmtId="171" fontId="37" fillId="4" borderId="0" xfId="1" applyNumberFormat="1" applyFont="1" applyFill="1"/>
    <xf numFmtId="0" fontId="22" fillId="4" borderId="0" xfId="0" applyFont="1" applyFill="1" applyBorder="1" applyAlignment="1">
      <alignment wrapText="1"/>
    </xf>
    <xf numFmtId="0" fontId="0" fillId="4" borderId="11" xfId="0" applyFill="1" applyBorder="1"/>
    <xf numFmtId="168" fontId="0" fillId="4" borderId="0" xfId="0" applyNumberFormat="1" applyFill="1" applyBorder="1" applyAlignment="1">
      <alignment horizontal="center"/>
    </xf>
    <xf numFmtId="0" fontId="0" fillId="4" borderId="0" xfId="0" applyFill="1" applyBorder="1" applyAlignment="1">
      <alignment horizontal="center"/>
    </xf>
    <xf numFmtId="0" fontId="8" fillId="4" borderId="2" xfId="0" applyNumberFormat="1" applyFont="1" applyFill="1" applyBorder="1" applyAlignment="1"/>
    <xf numFmtId="3" fontId="6" fillId="4" borderId="0" xfId="0" applyNumberFormat="1" applyFont="1" applyFill="1"/>
    <xf numFmtId="3" fontId="6" fillId="4" borderId="7" xfId="0" applyNumberFormat="1" applyFont="1" applyFill="1" applyBorder="1"/>
    <xf numFmtId="3" fontId="6" fillId="4" borderId="8" xfId="1" applyNumberFormat="1" applyFont="1" applyFill="1" applyBorder="1"/>
    <xf numFmtId="1" fontId="6" fillId="4" borderId="7" xfId="0" applyNumberFormat="1" applyFont="1" applyFill="1" applyBorder="1"/>
    <xf numFmtId="1" fontId="6" fillId="4" borderId="0" xfId="0" applyNumberFormat="1" applyFont="1" applyFill="1"/>
    <xf numFmtId="3" fontId="5" fillId="4" borderId="0" xfId="0" applyNumberFormat="1" applyFont="1" applyFill="1" applyBorder="1"/>
    <xf numFmtId="167" fontId="5" fillId="4" borderId="0" xfId="0" applyNumberFormat="1" applyFont="1" applyFill="1" applyBorder="1"/>
    <xf numFmtId="164" fontId="6" fillId="4" borderId="0" xfId="0" applyNumberFormat="1" applyFont="1" applyFill="1"/>
    <xf numFmtId="164" fontId="6" fillId="4" borderId="12" xfId="0" applyNumberFormat="1" applyFont="1" applyFill="1" applyBorder="1"/>
    <xf numFmtId="3" fontId="19" fillId="4" borderId="0" xfId="0" applyNumberFormat="1" applyFont="1" applyFill="1"/>
    <xf numFmtId="3" fontId="6" fillId="4" borderId="2" xfId="0" applyNumberFormat="1" applyFont="1" applyFill="1" applyBorder="1"/>
    <xf numFmtId="3" fontId="0" fillId="4" borderId="0" xfId="0" applyNumberFormat="1" applyFill="1"/>
    <xf numFmtId="0" fontId="7" fillId="4" borderId="2" xfId="0" applyFont="1" applyFill="1" applyBorder="1"/>
    <xf numFmtId="0" fontId="28" fillId="4" borderId="2" xfId="0" applyFont="1" applyFill="1" applyBorder="1" applyAlignment="1">
      <alignment horizontal="center"/>
    </xf>
    <xf numFmtId="0" fontId="28" fillId="4" borderId="2" xfId="0" applyFont="1" applyFill="1" applyBorder="1" applyAlignment="1">
      <alignment horizontal="center" wrapText="1"/>
    </xf>
    <xf numFmtId="0" fontId="36" fillId="4" borderId="0" xfId="0" applyFont="1" applyFill="1"/>
    <xf numFmtId="0" fontId="4" fillId="4" borderId="0" xfId="0" applyFont="1" applyFill="1" applyBorder="1" applyAlignment="1">
      <alignment horizontal="center"/>
    </xf>
    <xf numFmtId="0" fontId="4" fillId="4" borderId="0" xfId="0" applyFont="1" applyFill="1" applyBorder="1" applyAlignment="1">
      <alignment horizontal="center" wrapText="1"/>
    </xf>
    <xf numFmtId="10" fontId="20" fillId="4" borderId="0" xfId="0" applyNumberFormat="1" applyFont="1" applyFill="1" applyAlignment="1">
      <alignment horizontal="right"/>
    </xf>
    <xf numFmtId="0" fontId="20" fillId="4" borderId="0" xfId="0" applyFont="1" applyFill="1" applyAlignment="1"/>
    <xf numFmtId="3" fontId="20" fillId="4" borderId="0" xfId="0" applyNumberFormat="1" applyFont="1" applyFill="1"/>
    <xf numFmtId="0" fontId="20" fillId="4" borderId="0" xfId="0" quotePrefix="1" applyFont="1" applyFill="1"/>
    <xf numFmtId="3" fontId="24" fillId="4" borderId="0" xfId="0" applyNumberFormat="1" applyFont="1" applyFill="1"/>
    <xf numFmtId="0" fontId="4" fillId="4" borderId="2" xfId="0" applyFont="1" applyFill="1" applyBorder="1" applyAlignment="1">
      <alignment horizontal="center"/>
    </xf>
    <xf numFmtId="0" fontId="4" fillId="4" borderId="2" xfId="0" applyFont="1" applyFill="1" applyBorder="1" applyAlignment="1">
      <alignment horizontal="center" wrapText="1"/>
    </xf>
    <xf numFmtId="0" fontId="4" fillId="4" borderId="1" xfId="0" applyFont="1" applyFill="1" applyBorder="1" applyAlignment="1">
      <alignment horizontal="center"/>
    </xf>
    <xf numFmtId="0" fontId="4" fillId="4" borderId="1" xfId="0" applyFont="1" applyFill="1" applyBorder="1" applyAlignment="1">
      <alignment horizontal="center" wrapText="1"/>
    </xf>
    <xf numFmtId="170" fontId="73" fillId="4" borderId="0" xfId="1" applyNumberFormat="1" applyFont="1" applyFill="1"/>
    <xf numFmtId="0" fontId="24" fillId="4" borderId="7" xfId="0" applyNumberFormat="1" applyFont="1" applyFill="1" applyBorder="1" applyAlignment="1">
      <alignment horizontal="right"/>
    </xf>
    <xf numFmtId="172" fontId="34" fillId="4" borderId="0" xfId="0" applyNumberFormat="1" applyFont="1" applyFill="1" applyBorder="1" applyAlignment="1">
      <alignment horizontal="right"/>
    </xf>
    <xf numFmtId="3" fontId="6" fillId="4" borderId="0" xfId="0" applyNumberFormat="1" applyFont="1" applyFill="1" applyAlignment="1">
      <alignment horizontal="right"/>
    </xf>
    <xf numFmtId="172" fontId="6" fillId="4" borderId="0" xfId="0" applyNumberFormat="1" applyFont="1" applyFill="1" applyAlignment="1">
      <alignment horizontal="right"/>
    </xf>
    <xf numFmtId="172" fontId="6" fillId="4" borderId="0" xfId="0" applyNumberFormat="1" applyFont="1" applyFill="1" applyBorder="1" applyAlignment="1">
      <alignment horizontal="right"/>
    </xf>
    <xf numFmtId="164" fontId="19" fillId="4" borderId="3" xfId="0" applyNumberFormat="1" applyFont="1" applyFill="1" applyBorder="1" applyAlignment="1">
      <alignment horizontal="right"/>
    </xf>
    <xf numFmtId="172" fontId="6" fillId="4" borderId="2" xfId="0" applyNumberFormat="1" applyFont="1" applyFill="1" applyBorder="1" applyAlignment="1">
      <alignment horizontal="right"/>
    </xf>
    <xf numFmtId="0" fontId="24" fillId="4" borderId="0" xfId="0" applyFont="1" applyFill="1" applyBorder="1"/>
    <xf numFmtId="0" fontId="56" fillId="4" borderId="12" xfId="0" applyFont="1" applyFill="1" applyBorder="1" applyAlignment="1"/>
    <xf numFmtId="0" fontId="19" fillId="4" borderId="12" xfId="0" applyFont="1" applyFill="1" applyBorder="1" applyAlignment="1">
      <alignment horizontal="right"/>
    </xf>
    <xf numFmtId="171" fontId="37" fillId="4" borderId="0" xfId="1" applyNumberFormat="1" applyFont="1" applyFill="1" applyAlignment="1">
      <alignment horizontal="right"/>
    </xf>
    <xf numFmtId="1" fontId="50" fillId="4" borderId="0" xfId="0" applyNumberFormat="1" applyFont="1" applyFill="1" applyAlignment="1">
      <alignment horizontal="right"/>
    </xf>
    <xf numFmtId="1" fontId="48" fillId="5" borderId="19" xfId="0" applyNumberFormat="1" applyFont="1" applyFill="1" applyBorder="1" applyAlignment="1">
      <alignment horizontal="right" vertical="center"/>
    </xf>
    <xf numFmtId="168" fontId="50" fillId="5" borderId="19" xfId="0" applyNumberFormat="1" applyFont="1" applyFill="1" applyBorder="1" applyAlignment="1">
      <alignment horizontal="right" vertical="center"/>
    </xf>
    <xf numFmtId="168" fontId="30" fillId="5" borderId="19" xfId="0" applyNumberFormat="1" applyFont="1" applyFill="1" applyBorder="1" applyAlignment="1">
      <alignment horizontal="right" vertical="center"/>
    </xf>
    <xf numFmtId="168" fontId="32" fillId="5" borderId="19" xfId="0" applyNumberFormat="1" applyFont="1" applyFill="1" applyBorder="1" applyAlignment="1">
      <alignment horizontal="right" vertical="center"/>
    </xf>
    <xf numFmtId="0" fontId="51" fillId="5" borderId="19" xfId="0" applyFont="1" applyFill="1" applyBorder="1" applyAlignment="1">
      <alignment horizontal="right" vertical="center" wrapText="1"/>
    </xf>
    <xf numFmtId="2" fontId="48" fillId="5" borderId="19" xfId="0" applyNumberFormat="1" applyFont="1" applyFill="1" applyBorder="1" applyAlignment="1">
      <alignment horizontal="right" vertical="center" wrapText="1"/>
    </xf>
    <xf numFmtId="0" fontId="33" fillId="2" borderId="0" xfId="0" applyFont="1" applyFill="1" applyBorder="1" applyAlignment="1">
      <alignment horizontal="right"/>
    </xf>
    <xf numFmtId="0" fontId="0" fillId="0" borderId="0" xfId="0" applyAlignment="1">
      <alignment horizontal="right"/>
    </xf>
  </cellXfs>
  <cellStyles count="14">
    <cellStyle name="Comma" xfId="1" builtinId="3"/>
    <cellStyle name="Comma 2" xfId="12" xr:uid="{00000000-0005-0000-0000-000001000000}"/>
    <cellStyle name="Comma 3" xfId="9" xr:uid="{00000000-0005-0000-0000-000035000000}"/>
    <cellStyle name="Comma_Weighted Average Shares 2007" xfId="2" xr:uid="{00000000-0005-0000-0000-000001000000}"/>
    <cellStyle name="Hyperlink" xfId="3" builtinId="8"/>
    <cellStyle name="Normal" xfId="0" builtinId="0"/>
    <cellStyle name="Normal 2" xfId="6" xr:uid="{00000000-0005-0000-0000-000004000000}"/>
    <cellStyle name="Normal 2 2" xfId="10" xr:uid="{00000000-0005-0000-0000-000004000000}"/>
    <cellStyle name="Normal 3" xfId="8" xr:uid="{00000000-0005-0000-0000-000038000000}"/>
    <cellStyle name="Normal 5 2" xfId="13" xr:uid="{00000000-0005-0000-0000-000005000000}"/>
    <cellStyle name="Normal_SHEET" xfId="4" xr:uid="{00000000-0005-0000-0000-000005000000}"/>
    <cellStyle name="Percent" xfId="5" builtinId="5"/>
    <cellStyle name="Percent 2" xfId="7" xr:uid="{00000000-0005-0000-0000-000007000000}"/>
    <cellStyle name="Percent 2 2" xfId="11" xr:uid="{00000000-0005-0000-0000-000007000000}"/>
  </cellStyles>
  <dxfs count="0"/>
  <tableStyles count="0" defaultTableStyle="TableStyleMedium9"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hyperlink" Target="http://www.kazminerals.com/en/about_us" TargetMode="Externa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9526</xdr:rowOff>
    </xdr:from>
    <xdr:to>
      <xdr:col>3</xdr:col>
      <xdr:colOff>38100</xdr:colOff>
      <xdr:row>9</xdr:row>
      <xdr:rowOff>133351</xdr:rowOff>
    </xdr:to>
    <xdr:sp macro="" textlink="">
      <xdr:nvSpPr>
        <xdr:cNvPr id="5121" name="Rectangle 1">
          <a:hlinkClick xmlns:r="http://schemas.openxmlformats.org/officeDocument/2006/relationships" r:id="rId1"/>
          <a:extLst>
            <a:ext uri="{FF2B5EF4-FFF2-40B4-BE49-F238E27FC236}">
              <a16:creationId xmlns:a16="http://schemas.microsoft.com/office/drawing/2014/main" id="{00000000-0008-0000-0000-000001140000}"/>
            </a:ext>
          </a:extLst>
        </xdr:cNvPr>
        <xdr:cNvSpPr>
          <a:spLocks noChangeArrowheads="1"/>
        </xdr:cNvSpPr>
      </xdr:nvSpPr>
      <xdr:spPr bwMode="auto">
        <a:xfrm>
          <a:off x="0" y="9526"/>
          <a:ext cx="4876800" cy="1581150"/>
        </a:xfrm>
        <a:prstGeom prst="rect">
          <a:avLst/>
        </a:prstGeom>
        <a:noFill/>
        <a:ln w="9525">
          <a:solidFill>
            <a:srgbClr val="000000"/>
          </a:solidFill>
          <a:miter lim="800000"/>
          <a:headEnd/>
          <a:tailEnd/>
        </a:ln>
      </xdr:spPr>
      <xdr:txBody>
        <a:bodyPr vertOverflow="clip" wrap="square" lIns="27432" tIns="22860" rIns="0" bIns="0" anchor="t" upright="1"/>
        <a:lstStyle/>
        <a:p>
          <a:pPr algn="l" rtl="0">
            <a:defRPr sz="1000"/>
          </a:pPr>
          <a:r>
            <a:rPr lang="en-GB" sz="1000" b="0" i="0" u="none" strike="noStrike" baseline="0">
              <a:solidFill>
                <a:srgbClr val="000000"/>
              </a:solidFill>
              <a:latin typeface="Arial"/>
              <a:cs typeface="Arial"/>
            </a:rPr>
            <a:t>The key financials provided in this pack represent the financial information from Group’s Annual Report and Accounts as presented at that time. For further information on the </a:t>
          </a:r>
          <a:r>
            <a:rPr lang="en-GB" sz="1000" b="0" i="0" u="sng" strike="noStrike" baseline="0">
              <a:solidFill>
                <a:srgbClr val="000000"/>
              </a:solidFill>
              <a:latin typeface="Arial"/>
              <a:cs typeface="Arial"/>
            </a:rPr>
            <a:t>http://www.kazminerals.com/en/about_us</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If you have any further questions, please contact:</a:t>
          </a:r>
        </a:p>
        <a:p>
          <a:pPr algn="l" rtl="0">
            <a:defRPr sz="1000"/>
          </a:pPr>
          <a:r>
            <a:rPr lang="en-GB" sz="1000" b="0" i="0" u="none" strike="noStrike" baseline="0">
              <a:solidFill>
                <a:srgbClr val="000000"/>
              </a:solidFill>
              <a:latin typeface="Arial"/>
              <a:cs typeface="Arial"/>
            </a:rPr>
            <a:t>Chris Bucknall or Anna Mallere. </a:t>
          </a:r>
          <a:r>
            <a:rPr lang="en-GB" sz="800" b="0" i="0" u="none" strike="noStrike" baseline="0">
              <a:solidFill>
                <a:srgbClr val="0000FF"/>
              </a:solidFill>
              <a:latin typeface="Arial"/>
              <a:cs typeface="Arial"/>
            </a:rPr>
            <a:t>Last updated on 14 June 2019. </a:t>
          </a:r>
          <a:endParaRPr lang="en-GB" sz="1000" b="1"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0:C45"/>
  <sheetViews>
    <sheetView tabSelected="1" zoomScaleNormal="100" workbookViewId="0">
      <selection activeCell="M20" sqref="M20"/>
    </sheetView>
  </sheetViews>
  <sheetFormatPr defaultColWidth="8.85546875" defaultRowHeight="12.75" x14ac:dyDescent="0.2"/>
  <cols>
    <col min="1" max="1" width="54.85546875" style="13" bestFit="1" customWidth="1"/>
    <col min="2" max="16384" width="8.85546875" style="13"/>
  </cols>
  <sheetData>
    <row r="10" spans="1:1" x14ac:dyDescent="0.2">
      <c r="A10" s="37" t="s">
        <v>67</v>
      </c>
    </row>
    <row r="12" spans="1:1" x14ac:dyDescent="0.2">
      <c r="A12" s="21" t="s">
        <v>337</v>
      </c>
    </row>
    <row r="13" spans="1:1" x14ac:dyDescent="0.2">
      <c r="A13" s="22"/>
    </row>
    <row r="14" spans="1:1" x14ac:dyDescent="0.2">
      <c r="A14" s="21" t="s">
        <v>338</v>
      </c>
    </row>
    <row r="15" spans="1:1" x14ac:dyDescent="0.2">
      <c r="A15" s="21" t="s">
        <v>339</v>
      </c>
    </row>
    <row r="16" spans="1:1" x14ac:dyDescent="0.2">
      <c r="A16" s="21" t="s">
        <v>340</v>
      </c>
    </row>
    <row r="17" spans="1:1" x14ac:dyDescent="0.2">
      <c r="A17" s="21" t="s">
        <v>341</v>
      </c>
    </row>
    <row r="18" spans="1:1" x14ac:dyDescent="0.2">
      <c r="A18" s="21" t="s">
        <v>342</v>
      </c>
    </row>
    <row r="19" spans="1:1" x14ac:dyDescent="0.2">
      <c r="A19" s="21" t="s">
        <v>343</v>
      </c>
    </row>
    <row r="20" spans="1:1" x14ac:dyDescent="0.2">
      <c r="A20" s="21" t="s">
        <v>344</v>
      </c>
    </row>
    <row r="21" spans="1:1" x14ac:dyDescent="0.2">
      <c r="A21" s="21" t="s">
        <v>345</v>
      </c>
    </row>
    <row r="22" spans="1:1" x14ac:dyDescent="0.2">
      <c r="A22" s="41"/>
    </row>
    <row r="23" spans="1:1" x14ac:dyDescent="0.2">
      <c r="A23" s="21" t="s">
        <v>346</v>
      </c>
    </row>
    <row r="24" spans="1:1" x14ac:dyDescent="0.2">
      <c r="A24" s="21" t="s">
        <v>347</v>
      </c>
    </row>
    <row r="25" spans="1:1" x14ac:dyDescent="0.2">
      <c r="A25" s="22"/>
    </row>
    <row r="27" spans="1:1" x14ac:dyDescent="0.2">
      <c r="A27" s="21" t="s">
        <v>348</v>
      </c>
    </row>
    <row r="28" spans="1:1" x14ac:dyDescent="0.2">
      <c r="A28" s="21" t="s">
        <v>349</v>
      </c>
    </row>
    <row r="30" spans="1:1" x14ac:dyDescent="0.2">
      <c r="A30" s="21" t="s">
        <v>350</v>
      </c>
    </row>
    <row r="32" spans="1:1" x14ac:dyDescent="0.2">
      <c r="A32" s="21" t="s">
        <v>351</v>
      </c>
    </row>
    <row r="34" spans="1:3" x14ac:dyDescent="0.2">
      <c r="A34" s="486" t="s">
        <v>352</v>
      </c>
    </row>
    <row r="36" spans="1:3" x14ac:dyDescent="0.2">
      <c r="A36" s="21" t="s">
        <v>353</v>
      </c>
    </row>
    <row r="37" spans="1:3" x14ac:dyDescent="0.2">
      <c r="A37" s="21" t="s">
        <v>354</v>
      </c>
    </row>
    <row r="38" spans="1:3" x14ac:dyDescent="0.2">
      <c r="A38" s="21" t="s">
        <v>312</v>
      </c>
    </row>
    <row r="39" spans="1:3" x14ac:dyDescent="0.2">
      <c r="A39" s="22"/>
    </row>
    <row r="40" spans="1:3" x14ac:dyDescent="0.2">
      <c r="A40" s="21" t="s">
        <v>355</v>
      </c>
    </row>
    <row r="41" spans="1:3" x14ac:dyDescent="0.2">
      <c r="A41" s="21"/>
    </row>
    <row r="42" spans="1:3" x14ac:dyDescent="0.2">
      <c r="A42" s="21" t="s">
        <v>356</v>
      </c>
      <c r="B42" s="20"/>
      <c r="C42" s="20"/>
    </row>
    <row r="43" spans="1:3" ht="13.5" customHeight="1" x14ac:dyDescent="0.2"/>
    <row r="44" spans="1:3" x14ac:dyDescent="0.2">
      <c r="A44" s="13" t="s">
        <v>74</v>
      </c>
    </row>
    <row r="45" spans="1:3" x14ac:dyDescent="0.2">
      <c r="A45" s="21" t="s">
        <v>68</v>
      </c>
    </row>
  </sheetData>
  <phoneticPr fontId="9" type="noConversion"/>
  <hyperlinks>
    <hyperlink ref="A42" location="CSoTCI!A46" display="EPS for (2014-16)" xr:uid="{00000000-0004-0000-0000-000000000000}"/>
    <hyperlink ref="A14" location="Sales!A1" display="Sales (2014-16)" xr:uid="{00000000-0004-0000-0000-000001000000}"/>
    <hyperlink ref="A17" location="Sales!A37" display="Net cash cost of Copper after by-products credits (2014-16)" xr:uid="{00000000-0004-0000-0000-000002000000}"/>
    <hyperlink ref="A18" location="Sales!A20" display="Copper average realised price (2014-16)" xr:uid="{00000000-0004-0000-0000-000003000000}"/>
    <hyperlink ref="A20" location="Sales!A24" display="Silver average realised price (2014-16)" xr:uid="{00000000-0004-0000-0000-000004000000}"/>
    <hyperlink ref="A21" location="Sales!A26" display="Gold average realised price (2014-16)" xr:uid="{00000000-0004-0000-0000-000005000000}"/>
    <hyperlink ref="A23" location="CoS!A1" display="Group Cost of Sales analysis (2004-13)" xr:uid="{00000000-0004-0000-0000-000006000000}"/>
    <hyperlink ref="A24" location="CoS!A1" display="Group Admin expenses analysis (2004-13)" xr:uid="{00000000-0004-0000-0000-000007000000}"/>
    <hyperlink ref="A27" location="Employees!A1" display="Employees costs total (2004-13)" xr:uid="{00000000-0004-0000-0000-000008000000}"/>
    <hyperlink ref="A28" location="Employees!A1" display="Headcount analysis (2004-13)" xr:uid="{00000000-0004-0000-0000-000009000000}"/>
    <hyperlink ref="A32" location="Shares!A1" display="Shares info: number, weighted average (2004-13)" xr:uid="{00000000-0004-0000-0000-00000A000000}"/>
    <hyperlink ref="A34" location="Dividends!A1" display="Dividends payments (2005-13)" xr:uid="{00000000-0004-0000-0000-00000B000000}"/>
    <hyperlink ref="A36" location="BS!A1" display="Consolidated balance sheet (2004-13)" xr:uid="{00000000-0004-0000-0000-00000C000000}"/>
    <hyperlink ref="A40" location="CFS!A1" display="Consolidated cash flow statement (2004-13)" xr:uid="{00000000-0004-0000-0000-00000D000000}"/>
    <hyperlink ref="A45" location="Other!A9" display="Forex rates (average for the year)" xr:uid="{00000000-0004-0000-0000-00000E000000}"/>
    <hyperlink ref="A30" location="'Group EBITDA'!A1" display="Group EBITDA excluding special items (2004-13)" xr:uid="{00000000-0004-0000-0000-00000F000000}"/>
    <hyperlink ref="A16" location="Sales!A4" display="Copper Sales (2004-16)" xr:uid="{00000000-0004-0000-0000-000010000000}"/>
    <hyperlink ref="A19" location="Sales!A22" display="Zinc in concentrate average realised price (2014-16)" xr:uid="{00000000-0004-0000-0000-000011000000}"/>
    <hyperlink ref="A15" location="Production!A1" display="Production (2014-16)" xr:uid="{00000000-0004-0000-0000-000012000000}"/>
    <hyperlink ref="A12" location="CSoTCI!A1" display="Consolidated Statement of total comprehensive income (2014-16)" xr:uid="{00000000-0004-0000-0000-000013000000}"/>
    <hyperlink ref="A37" location="Loans!A1" display="Borrowings (2014-16)" xr:uid="{00000000-0004-0000-0000-000014000000}"/>
    <hyperlink ref="A38" location="'Debt Repay profile'!A1" display="Debt repayment profile (2018-21)" xr:uid="{00000000-0004-0000-0000-000015000000}"/>
  </hyperlinks>
  <pageMargins left="0.75" right="0.8"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theme="0" tint="-0.14999847407452621"/>
    <pageSetUpPr fitToPage="1"/>
  </sheetPr>
  <dimension ref="A1:F54"/>
  <sheetViews>
    <sheetView workbookViewId="0">
      <pane xSplit="1" topLeftCell="B1" activePane="topRight" state="frozen"/>
      <selection activeCell="D40" sqref="D40"/>
      <selection pane="topRight"/>
    </sheetView>
  </sheetViews>
  <sheetFormatPr defaultColWidth="8.85546875" defaultRowHeight="12.75" x14ac:dyDescent="0.2"/>
  <cols>
    <col min="1" max="1" width="42.5703125" style="13" customWidth="1"/>
    <col min="2" max="16384" width="8.85546875" style="13"/>
  </cols>
  <sheetData>
    <row r="1" spans="1:6" ht="15.75" x14ac:dyDescent="0.25">
      <c r="A1" s="35" t="s">
        <v>17</v>
      </c>
      <c r="E1" s="116"/>
      <c r="F1" s="116"/>
    </row>
    <row r="2" spans="1:6" ht="15.75" x14ac:dyDescent="0.25">
      <c r="A2" s="35"/>
      <c r="E2" s="116"/>
      <c r="F2" s="116"/>
    </row>
    <row r="3" spans="1:6" x14ac:dyDescent="0.2">
      <c r="A3" s="59" t="s">
        <v>0</v>
      </c>
      <c r="B3" s="67">
        <v>2014</v>
      </c>
      <c r="C3" s="67">
        <v>2015</v>
      </c>
      <c r="D3" s="67">
        <v>2016</v>
      </c>
      <c r="E3" s="639">
        <v>2017</v>
      </c>
      <c r="F3" s="639">
        <v>2018</v>
      </c>
    </row>
    <row r="4" spans="1:6" x14ac:dyDescent="0.2">
      <c r="A4" s="9" t="s">
        <v>18</v>
      </c>
      <c r="B4" s="52"/>
      <c r="C4" s="52"/>
      <c r="D4" s="52"/>
      <c r="E4" s="640"/>
      <c r="F4" s="640"/>
    </row>
    <row r="5" spans="1:6" x14ac:dyDescent="0.2">
      <c r="A5" s="9" t="s">
        <v>19</v>
      </c>
      <c r="B5" s="52"/>
      <c r="C5" s="52"/>
      <c r="D5" s="52"/>
      <c r="E5" s="640"/>
      <c r="F5" s="640"/>
    </row>
    <row r="6" spans="1:6" x14ac:dyDescent="0.2">
      <c r="A6" s="10" t="s">
        <v>20</v>
      </c>
      <c r="B6" s="52">
        <v>11</v>
      </c>
      <c r="C6" s="52">
        <v>7</v>
      </c>
      <c r="D6" s="52">
        <v>8</v>
      </c>
      <c r="E6" s="640">
        <v>7</v>
      </c>
      <c r="F6" s="640">
        <v>6</v>
      </c>
    </row>
    <row r="7" spans="1:6" x14ac:dyDescent="0.2">
      <c r="A7" s="10" t="s">
        <v>21</v>
      </c>
      <c r="B7" s="61">
        <f>SUM(B8:B9)</f>
        <v>2740</v>
      </c>
      <c r="C7" s="61">
        <v>2393</v>
      </c>
      <c r="D7" s="61">
        <v>3092</v>
      </c>
      <c r="E7" s="641">
        <v>2973</v>
      </c>
      <c r="F7" s="641">
        <v>2562</v>
      </c>
    </row>
    <row r="8" spans="1:6" x14ac:dyDescent="0.2">
      <c r="A8" s="90" t="s">
        <v>22</v>
      </c>
      <c r="B8" s="70">
        <v>2264</v>
      </c>
      <c r="C8" s="70">
        <v>2019</v>
      </c>
      <c r="D8" s="70">
        <v>2670</v>
      </c>
      <c r="E8" s="642">
        <v>2535</v>
      </c>
      <c r="F8" s="642">
        <v>2130</v>
      </c>
    </row>
    <row r="9" spans="1:6" x14ac:dyDescent="0.2">
      <c r="A9" s="91" t="s">
        <v>85</v>
      </c>
      <c r="B9" s="68">
        <v>476</v>
      </c>
      <c r="C9" s="68">
        <v>374</v>
      </c>
      <c r="D9" s="68">
        <v>422</v>
      </c>
      <c r="E9" s="643">
        <v>438</v>
      </c>
      <c r="F9" s="643">
        <v>432</v>
      </c>
    </row>
    <row r="10" spans="1:6" x14ac:dyDescent="0.2">
      <c r="A10" s="10" t="s">
        <v>119</v>
      </c>
      <c r="B10" s="69">
        <v>429</v>
      </c>
      <c r="C10" s="69">
        <v>256</v>
      </c>
      <c r="D10" s="69">
        <v>364</v>
      </c>
      <c r="E10" s="644">
        <v>170</v>
      </c>
      <c r="F10" s="644">
        <v>301</v>
      </c>
    </row>
    <row r="11" spans="1:6" x14ac:dyDescent="0.2">
      <c r="A11" s="11" t="s">
        <v>117</v>
      </c>
      <c r="B11" s="88">
        <v>42</v>
      </c>
      <c r="C11" s="88">
        <v>59</v>
      </c>
      <c r="D11" s="88">
        <v>72</v>
      </c>
      <c r="E11" s="645">
        <v>65</v>
      </c>
      <c r="F11" s="645">
        <v>28</v>
      </c>
    </row>
    <row r="12" spans="1:6" x14ac:dyDescent="0.2">
      <c r="A12" s="63"/>
      <c r="B12" s="64">
        <v>3222</v>
      </c>
      <c r="C12" s="64">
        <v>2715</v>
      </c>
      <c r="D12" s="64">
        <v>3536</v>
      </c>
      <c r="E12" s="119">
        <v>3215</v>
      </c>
      <c r="F12" s="119">
        <v>2897</v>
      </c>
    </row>
    <row r="13" spans="1:6" x14ac:dyDescent="0.2">
      <c r="A13" s="9" t="s">
        <v>23</v>
      </c>
      <c r="B13" s="52"/>
      <c r="C13" s="52"/>
      <c r="D13" s="52"/>
      <c r="E13" s="640"/>
      <c r="F13" s="640"/>
    </row>
    <row r="14" spans="1:6" x14ac:dyDescent="0.2">
      <c r="A14" s="10" t="s">
        <v>24</v>
      </c>
      <c r="B14" s="52">
        <v>147</v>
      </c>
      <c r="C14" s="52">
        <v>113</v>
      </c>
      <c r="D14" s="52">
        <v>247</v>
      </c>
      <c r="E14" s="640">
        <v>359</v>
      </c>
      <c r="F14" s="640">
        <v>439</v>
      </c>
    </row>
    <row r="15" spans="1:6" x14ac:dyDescent="0.2">
      <c r="A15" s="10" t="s">
        <v>25</v>
      </c>
      <c r="B15" s="52">
        <v>49</v>
      </c>
      <c r="C15" s="52">
        <v>55</v>
      </c>
      <c r="D15" s="52">
        <v>54</v>
      </c>
      <c r="E15" s="640">
        <v>82</v>
      </c>
      <c r="F15" s="640">
        <v>90</v>
      </c>
    </row>
    <row r="16" spans="1:6" x14ac:dyDescent="0.2">
      <c r="A16" s="10" t="s">
        <v>90</v>
      </c>
      <c r="B16" s="52">
        <v>2</v>
      </c>
      <c r="C16" s="52">
        <v>1</v>
      </c>
      <c r="D16" s="52">
        <v>7</v>
      </c>
      <c r="E16" s="640">
        <v>13</v>
      </c>
      <c r="F16" s="640">
        <v>18</v>
      </c>
    </row>
    <row r="17" spans="1:6" x14ac:dyDescent="0.2">
      <c r="A17" s="10" t="s">
        <v>26</v>
      </c>
      <c r="B17" s="52">
        <v>168</v>
      </c>
      <c r="C17" s="52">
        <v>23</v>
      </c>
      <c r="D17" s="52">
        <v>105</v>
      </c>
      <c r="E17" s="640">
        <v>132</v>
      </c>
      <c r="F17" s="640">
        <v>127</v>
      </c>
    </row>
    <row r="18" spans="1:6" x14ac:dyDescent="0.2">
      <c r="A18" s="10" t="s">
        <v>364</v>
      </c>
      <c r="B18" s="52">
        <v>400</v>
      </c>
      <c r="C18" s="52">
        <v>400</v>
      </c>
      <c r="D18" s="4">
        <v>0</v>
      </c>
      <c r="E18" s="646">
        <v>0</v>
      </c>
      <c r="F18" s="640">
        <v>250</v>
      </c>
    </row>
    <row r="19" spans="1:6" x14ac:dyDescent="0.2">
      <c r="A19" s="10" t="s">
        <v>27</v>
      </c>
      <c r="B19" s="103">
        <v>1730</v>
      </c>
      <c r="C19" s="103">
        <v>851</v>
      </c>
      <c r="D19" s="103">
        <v>1108</v>
      </c>
      <c r="E19" s="153">
        <v>1821</v>
      </c>
      <c r="F19" s="153">
        <v>1219</v>
      </c>
    </row>
    <row r="20" spans="1:6" x14ac:dyDescent="0.2">
      <c r="A20" s="63"/>
      <c r="B20" s="64">
        <v>2496</v>
      </c>
      <c r="C20" s="64">
        <v>1443</v>
      </c>
      <c r="D20" s="64">
        <v>1521</v>
      </c>
      <c r="E20" s="119">
        <v>2407</v>
      </c>
      <c r="F20" s="119">
        <v>2143</v>
      </c>
    </row>
    <row r="21" spans="1:6" x14ac:dyDescent="0.2">
      <c r="A21" s="7" t="s">
        <v>28</v>
      </c>
      <c r="B21" s="65">
        <v>5718</v>
      </c>
      <c r="C21" s="65">
        <v>4158</v>
      </c>
      <c r="D21" s="65">
        <v>5057</v>
      </c>
      <c r="E21" s="120">
        <v>5622</v>
      </c>
      <c r="F21" s="120">
        <v>5040</v>
      </c>
    </row>
    <row r="22" spans="1:6" x14ac:dyDescent="0.2">
      <c r="A22" s="46"/>
      <c r="B22" s="52"/>
      <c r="C22" s="52"/>
      <c r="D22" s="52"/>
      <c r="E22" s="640"/>
      <c r="F22" s="640"/>
    </row>
    <row r="23" spans="1:6" x14ac:dyDescent="0.2">
      <c r="A23" s="9" t="s">
        <v>29</v>
      </c>
      <c r="B23" s="52"/>
      <c r="C23" s="52"/>
      <c r="D23" s="52"/>
      <c r="E23" s="640"/>
      <c r="F23" s="640"/>
    </row>
    <row r="24" spans="1:6" x14ac:dyDescent="0.2">
      <c r="A24" s="10" t="s">
        <v>30</v>
      </c>
      <c r="B24" s="52">
        <v>171</v>
      </c>
      <c r="C24" s="52">
        <v>171</v>
      </c>
      <c r="D24" s="52">
        <v>171</v>
      </c>
      <c r="E24" s="640">
        <v>171</v>
      </c>
      <c r="F24" s="640">
        <v>171</v>
      </c>
    </row>
    <row r="25" spans="1:6" x14ac:dyDescent="0.2">
      <c r="A25" s="10" t="s">
        <v>31</v>
      </c>
      <c r="B25" s="52">
        <v>2650</v>
      </c>
      <c r="C25" s="52">
        <v>2650</v>
      </c>
      <c r="D25" s="52">
        <v>2650</v>
      </c>
      <c r="E25" s="640">
        <v>2650</v>
      </c>
      <c r="F25" s="640">
        <v>2650</v>
      </c>
    </row>
    <row r="26" spans="1:6" x14ac:dyDescent="0.2">
      <c r="A26" s="10" t="s">
        <v>86</v>
      </c>
      <c r="B26" s="104">
        <v>-299</v>
      </c>
      <c r="C26" s="104">
        <v>-2072</v>
      </c>
      <c r="D26" s="104">
        <v>-2037</v>
      </c>
      <c r="E26" s="647">
        <v>-2029</v>
      </c>
      <c r="F26" s="647">
        <v>-2457</v>
      </c>
    </row>
    <row r="27" spans="1:6" x14ac:dyDescent="0.2">
      <c r="A27" s="10" t="s">
        <v>32</v>
      </c>
      <c r="B27" s="138">
        <v>-421</v>
      </c>
      <c r="C27" s="138">
        <v>-430</v>
      </c>
      <c r="D27" s="138">
        <v>-251</v>
      </c>
      <c r="E27" s="648">
        <v>203</v>
      </c>
      <c r="F27" s="648">
        <v>686</v>
      </c>
    </row>
    <row r="28" spans="1:6" x14ac:dyDescent="0.2">
      <c r="A28" s="6" t="s">
        <v>91</v>
      </c>
      <c r="B28" s="66">
        <v>2101</v>
      </c>
      <c r="C28" s="66">
        <v>319</v>
      </c>
      <c r="D28" s="66">
        <v>533</v>
      </c>
      <c r="E28" s="649">
        <v>995</v>
      </c>
      <c r="F28" s="649">
        <v>1050</v>
      </c>
    </row>
    <row r="29" spans="1:6" x14ac:dyDescent="0.2">
      <c r="A29" s="11" t="s">
        <v>226</v>
      </c>
      <c r="B29" s="54">
        <v>3</v>
      </c>
      <c r="C29" s="54">
        <v>3</v>
      </c>
      <c r="D29" s="54">
        <v>3</v>
      </c>
      <c r="E29" s="650">
        <v>3</v>
      </c>
      <c r="F29" s="650">
        <v>4</v>
      </c>
    </row>
    <row r="30" spans="1:6" x14ac:dyDescent="0.2">
      <c r="A30" s="7" t="s">
        <v>33</v>
      </c>
      <c r="B30" s="65">
        <v>2104</v>
      </c>
      <c r="C30" s="65">
        <v>322</v>
      </c>
      <c r="D30" s="65">
        <v>536</v>
      </c>
      <c r="E30" s="120">
        <v>998</v>
      </c>
      <c r="F30" s="120">
        <v>1054</v>
      </c>
    </row>
    <row r="31" spans="1:6" x14ac:dyDescent="0.2">
      <c r="A31" s="9" t="s">
        <v>34</v>
      </c>
      <c r="B31" s="52"/>
      <c r="C31" s="52"/>
      <c r="D31" s="52"/>
      <c r="E31" s="640"/>
      <c r="F31" s="640"/>
    </row>
    <row r="32" spans="1:6" x14ac:dyDescent="0.2">
      <c r="A32" s="11" t="s">
        <v>37</v>
      </c>
      <c r="B32" s="103">
        <v>2911</v>
      </c>
      <c r="C32" s="103">
        <v>3201</v>
      </c>
      <c r="D32" s="103">
        <v>3446</v>
      </c>
      <c r="E32" s="153">
        <v>3459</v>
      </c>
      <c r="F32" s="153">
        <v>2914</v>
      </c>
    </row>
    <row r="33" spans="1:6" x14ac:dyDescent="0.2">
      <c r="A33" s="10" t="s">
        <v>35</v>
      </c>
      <c r="B33" s="52">
        <v>17</v>
      </c>
      <c r="C33" s="52">
        <v>31</v>
      </c>
      <c r="D33" s="52">
        <v>56</v>
      </c>
      <c r="E33" s="640">
        <v>70</v>
      </c>
      <c r="F33" s="640">
        <v>76</v>
      </c>
    </row>
    <row r="34" spans="1:6" x14ac:dyDescent="0.2">
      <c r="A34" s="10" t="s">
        <v>36</v>
      </c>
      <c r="B34" s="52">
        <v>22</v>
      </c>
      <c r="C34" s="52">
        <v>13</v>
      </c>
      <c r="D34" s="52">
        <v>15</v>
      </c>
      <c r="E34" s="640">
        <v>14</v>
      </c>
      <c r="F34" s="640">
        <v>12</v>
      </c>
    </row>
    <row r="35" spans="1:6" x14ac:dyDescent="0.2">
      <c r="A35" s="10" t="s">
        <v>325</v>
      </c>
      <c r="B35" s="52">
        <v>26</v>
      </c>
      <c r="C35" s="52">
        <v>9</v>
      </c>
      <c r="D35" s="52">
        <v>57</v>
      </c>
      <c r="E35" s="640">
        <v>67</v>
      </c>
      <c r="F35" s="640">
        <v>58</v>
      </c>
    </row>
    <row r="36" spans="1:6" x14ac:dyDescent="0.2">
      <c r="A36" s="10" t="s">
        <v>158</v>
      </c>
      <c r="B36" s="4">
        <v>0</v>
      </c>
      <c r="C36" s="52">
        <v>9</v>
      </c>
      <c r="D36" s="52">
        <v>292</v>
      </c>
      <c r="E36" s="640">
        <v>7</v>
      </c>
      <c r="F36" s="640">
        <v>7</v>
      </c>
    </row>
    <row r="37" spans="1:6" x14ac:dyDescent="0.2">
      <c r="A37" s="63"/>
      <c r="B37" s="64">
        <v>2976</v>
      </c>
      <c r="C37" s="64">
        <v>3263</v>
      </c>
      <c r="D37" s="64">
        <v>3866</v>
      </c>
      <c r="E37" s="119">
        <v>3617</v>
      </c>
      <c r="F37" s="119">
        <v>3067</v>
      </c>
    </row>
    <row r="38" spans="1:6" x14ac:dyDescent="0.2">
      <c r="A38" s="9" t="s">
        <v>38</v>
      </c>
      <c r="B38" s="52"/>
      <c r="C38" s="52"/>
      <c r="D38" s="52"/>
      <c r="E38" s="640"/>
      <c r="F38" s="640"/>
    </row>
    <row r="39" spans="1:6" x14ac:dyDescent="0.2">
      <c r="A39" s="10" t="s">
        <v>39</v>
      </c>
      <c r="B39" s="52">
        <v>435</v>
      </c>
      <c r="C39" s="52">
        <v>254</v>
      </c>
      <c r="D39" s="52">
        <v>309</v>
      </c>
      <c r="E39" s="640">
        <v>272</v>
      </c>
      <c r="F39" s="640">
        <v>320</v>
      </c>
    </row>
    <row r="40" spans="1:6" x14ac:dyDescent="0.2">
      <c r="A40" s="10" t="s">
        <v>37</v>
      </c>
      <c r="B40" s="52">
        <v>181</v>
      </c>
      <c r="C40" s="52">
        <v>303</v>
      </c>
      <c r="D40" s="52">
        <v>331</v>
      </c>
      <c r="E40" s="640">
        <v>418</v>
      </c>
      <c r="F40" s="640">
        <v>539</v>
      </c>
    </row>
    <row r="41" spans="1:6" x14ac:dyDescent="0.2">
      <c r="A41" s="10" t="s">
        <v>40</v>
      </c>
      <c r="B41" s="52">
        <v>20</v>
      </c>
      <c r="C41" s="52">
        <v>12</v>
      </c>
      <c r="D41" s="52">
        <v>11</v>
      </c>
      <c r="E41" s="640">
        <v>15</v>
      </c>
      <c r="F41" s="640">
        <v>11</v>
      </c>
    </row>
    <row r="42" spans="1:6" x14ac:dyDescent="0.2">
      <c r="A42" s="10" t="s">
        <v>36</v>
      </c>
      <c r="B42" s="52">
        <v>2</v>
      </c>
      <c r="C42" s="52">
        <v>2</v>
      </c>
      <c r="D42" s="52">
        <v>2</v>
      </c>
      <c r="E42" s="640">
        <v>2</v>
      </c>
      <c r="F42" s="640">
        <v>2</v>
      </c>
    </row>
    <row r="43" spans="1:6" x14ac:dyDescent="0.2">
      <c r="A43" s="10" t="s">
        <v>325</v>
      </c>
      <c r="B43" s="4">
        <v>0</v>
      </c>
      <c r="C43" s="4">
        <v>0</v>
      </c>
      <c r="D43" s="4">
        <v>0</v>
      </c>
      <c r="E43" s="646">
        <v>0</v>
      </c>
      <c r="F43" s="640">
        <v>1</v>
      </c>
    </row>
    <row r="44" spans="1:6" x14ac:dyDescent="0.2">
      <c r="A44" s="10" t="s">
        <v>159</v>
      </c>
      <c r="B44" s="60">
        <v>0</v>
      </c>
      <c r="C44" s="52">
        <v>2</v>
      </c>
      <c r="D44" s="52">
        <v>2</v>
      </c>
      <c r="E44" s="640">
        <v>300</v>
      </c>
      <c r="F44" s="640">
        <v>46</v>
      </c>
    </row>
    <row r="45" spans="1:6" x14ac:dyDescent="0.2">
      <c r="A45" s="63"/>
      <c r="B45" s="119">
        <v>638</v>
      </c>
      <c r="C45" s="119">
        <v>573</v>
      </c>
      <c r="D45" s="119">
        <v>655</v>
      </c>
      <c r="E45" s="119">
        <v>1007</v>
      </c>
      <c r="F45" s="119">
        <v>919</v>
      </c>
    </row>
    <row r="46" spans="1:6" x14ac:dyDescent="0.2">
      <c r="A46" s="7" t="s">
        <v>92</v>
      </c>
      <c r="B46" s="120">
        <v>3614</v>
      </c>
      <c r="C46" s="120">
        <v>3836</v>
      </c>
      <c r="D46" s="120">
        <v>4521</v>
      </c>
      <c r="E46" s="120">
        <v>4624</v>
      </c>
      <c r="F46" s="120">
        <v>3986</v>
      </c>
    </row>
    <row r="47" spans="1:6" x14ac:dyDescent="0.2">
      <c r="A47" s="7" t="s">
        <v>41</v>
      </c>
      <c r="B47" s="120">
        <v>5718</v>
      </c>
      <c r="C47" s="120">
        <v>4158</v>
      </c>
      <c r="D47" s="120">
        <v>5057</v>
      </c>
      <c r="E47" s="120">
        <v>5622</v>
      </c>
      <c r="F47" s="120">
        <v>5040</v>
      </c>
    </row>
    <row r="48" spans="1:6" x14ac:dyDescent="0.2">
      <c r="E48" s="116"/>
      <c r="F48" s="116"/>
    </row>
    <row r="49" spans="2:6" x14ac:dyDescent="0.2">
      <c r="E49" s="116"/>
      <c r="F49" s="116"/>
    </row>
    <row r="50" spans="2:6" x14ac:dyDescent="0.2">
      <c r="B50" s="139"/>
      <c r="C50" s="139"/>
      <c r="D50" s="139"/>
      <c r="E50" s="651"/>
      <c r="F50" s="116"/>
    </row>
    <row r="51" spans="2:6" x14ac:dyDescent="0.2">
      <c r="E51" s="116"/>
      <c r="F51" s="116"/>
    </row>
    <row r="52" spans="2:6" x14ac:dyDescent="0.2">
      <c r="E52" s="116"/>
      <c r="F52" s="116"/>
    </row>
    <row r="53" spans="2:6" x14ac:dyDescent="0.2">
      <c r="E53" s="116"/>
      <c r="F53" s="116"/>
    </row>
    <row r="54" spans="2:6" x14ac:dyDescent="0.2">
      <c r="E54" s="116"/>
      <c r="F54" s="116"/>
    </row>
  </sheetData>
  <phoneticPr fontId="0" type="noConversion"/>
  <pageMargins left="0.75" right="0.8"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4">
    <tabColor theme="0" tint="-0.14999847407452621"/>
    <pageSetUpPr fitToPage="1"/>
  </sheetPr>
  <dimension ref="A1:N42"/>
  <sheetViews>
    <sheetView workbookViewId="0"/>
  </sheetViews>
  <sheetFormatPr defaultColWidth="9.140625" defaultRowHeight="12.75" x14ac:dyDescent="0.2"/>
  <cols>
    <col min="1" max="1" width="26.7109375" style="13" bestFit="1" customWidth="1"/>
    <col min="2" max="2" width="20.42578125" style="13" customWidth="1"/>
    <col min="3" max="3" width="9.140625" style="13"/>
    <col min="4" max="4" width="11.85546875" style="13" customWidth="1"/>
    <col min="5" max="5" width="12.7109375" style="13" customWidth="1"/>
    <col min="6" max="6" width="7.42578125" style="13" customWidth="1"/>
    <col min="7" max="7" width="7.5703125" style="13" customWidth="1"/>
    <col min="8" max="8" width="9.7109375" style="13" customWidth="1"/>
    <col min="9" max="16384" width="9.140625" style="13"/>
  </cols>
  <sheetData>
    <row r="1" spans="1:14" ht="15.75" x14ac:dyDescent="0.25">
      <c r="A1" s="71" t="s">
        <v>37</v>
      </c>
      <c r="B1" s="72"/>
      <c r="C1" s="72"/>
      <c r="D1" s="73"/>
      <c r="E1" s="73"/>
      <c r="F1" s="73"/>
      <c r="G1" s="73"/>
      <c r="H1" s="73"/>
    </row>
    <row r="2" spans="1:14" ht="49.5" customHeight="1" x14ac:dyDescent="0.25">
      <c r="A2" s="652"/>
      <c r="B2" s="653" t="s">
        <v>77</v>
      </c>
      <c r="C2" s="653" t="s">
        <v>78</v>
      </c>
      <c r="D2" s="654" t="s">
        <v>79</v>
      </c>
      <c r="E2" s="654" t="s">
        <v>80</v>
      </c>
      <c r="F2" s="654" t="s">
        <v>83</v>
      </c>
      <c r="G2" s="654" t="s">
        <v>81</v>
      </c>
      <c r="H2" s="654" t="s">
        <v>82</v>
      </c>
      <c r="I2" s="655"/>
      <c r="J2" s="116"/>
    </row>
    <row r="3" spans="1:14" x14ac:dyDescent="0.2">
      <c r="A3" s="598" t="s">
        <v>365</v>
      </c>
      <c r="B3" s="656"/>
      <c r="C3" s="656"/>
      <c r="D3" s="657"/>
      <c r="E3" s="657"/>
      <c r="F3" s="657"/>
      <c r="G3" s="657"/>
      <c r="H3" s="657"/>
      <c r="I3" s="655"/>
      <c r="J3" s="116"/>
    </row>
    <row r="4" spans="1:14" x14ac:dyDescent="0.2">
      <c r="A4" s="178" t="s">
        <v>161</v>
      </c>
      <c r="B4" s="178" t="s">
        <v>126</v>
      </c>
      <c r="C4" s="178">
        <v>2025</v>
      </c>
      <c r="D4" s="658">
        <v>6.6500000000000004E-2</v>
      </c>
      <c r="E4" s="178" t="s">
        <v>93</v>
      </c>
      <c r="F4" s="659">
        <v>180</v>
      </c>
      <c r="G4" s="660">
        <v>1165</v>
      </c>
      <c r="H4" s="660">
        <v>1345</v>
      </c>
      <c r="I4" s="655"/>
      <c r="J4" s="116"/>
    </row>
    <row r="5" spans="1:14" x14ac:dyDescent="0.2">
      <c r="A5" s="178" t="s">
        <v>131</v>
      </c>
      <c r="B5" s="178" t="s">
        <v>128</v>
      </c>
      <c r="C5" s="178">
        <v>2028</v>
      </c>
      <c r="D5" s="658">
        <v>5.1700000000000003E-2</v>
      </c>
      <c r="E5" s="178" t="s">
        <v>162</v>
      </c>
      <c r="F5" s="659">
        <v>12</v>
      </c>
      <c r="G5" s="660">
        <v>98</v>
      </c>
      <c r="H5" s="660">
        <v>110</v>
      </c>
      <c r="I5" s="655"/>
      <c r="J5" s="116"/>
      <c r="L5" s="116"/>
      <c r="M5" s="116"/>
      <c r="N5" s="116"/>
    </row>
    <row r="6" spans="1:14" x14ac:dyDescent="0.2">
      <c r="A6" s="178" t="s">
        <v>131</v>
      </c>
      <c r="B6" s="178" t="s">
        <v>120</v>
      </c>
      <c r="C6" s="178">
        <v>2029</v>
      </c>
      <c r="D6" s="658">
        <v>6.4500000000000002E-2</v>
      </c>
      <c r="E6" s="178" t="s">
        <v>93</v>
      </c>
      <c r="F6" s="659">
        <v>105</v>
      </c>
      <c r="G6" s="660">
        <v>1116</v>
      </c>
      <c r="H6" s="660">
        <v>1221</v>
      </c>
      <c r="I6" s="655"/>
      <c r="J6" s="116"/>
      <c r="L6" s="116"/>
      <c r="M6" s="116"/>
      <c r="N6" s="116"/>
    </row>
    <row r="7" spans="1:14" x14ac:dyDescent="0.2">
      <c r="A7" s="178" t="s">
        <v>132</v>
      </c>
      <c r="B7" s="178" t="s">
        <v>127</v>
      </c>
      <c r="C7" s="178">
        <v>2021</v>
      </c>
      <c r="D7" s="658">
        <v>4.9700000000000001E-2</v>
      </c>
      <c r="E7" s="178" t="s">
        <v>93</v>
      </c>
      <c r="F7" s="659">
        <v>200</v>
      </c>
      <c r="G7" s="178">
        <v>300</v>
      </c>
      <c r="H7" s="178">
        <v>500</v>
      </c>
      <c r="I7" s="655"/>
      <c r="J7" s="116"/>
    </row>
    <row r="8" spans="1:14" x14ac:dyDescent="0.2">
      <c r="A8" s="661" t="s">
        <v>163</v>
      </c>
      <c r="B8" s="178" t="s">
        <v>164</v>
      </c>
      <c r="C8" s="178">
        <v>2025</v>
      </c>
      <c r="D8" s="658">
        <v>6.7000000000000004E-2</v>
      </c>
      <c r="E8" s="178" t="s">
        <v>93</v>
      </c>
      <c r="F8" s="659">
        <v>42</v>
      </c>
      <c r="G8" s="178">
        <v>235</v>
      </c>
      <c r="H8" s="178">
        <v>277</v>
      </c>
      <c r="I8" s="655"/>
      <c r="J8" s="116"/>
    </row>
    <row r="9" spans="1:14" x14ac:dyDescent="0.2">
      <c r="A9" s="178"/>
      <c r="B9" s="178"/>
      <c r="C9" s="178"/>
      <c r="D9" s="657"/>
      <c r="E9" s="178"/>
      <c r="F9" s="662">
        <v>539</v>
      </c>
      <c r="G9" s="662">
        <v>2914</v>
      </c>
      <c r="H9" s="662">
        <v>3453</v>
      </c>
      <c r="I9" s="655"/>
      <c r="J9" s="116"/>
    </row>
    <row r="10" spans="1:14" ht="15.75" x14ac:dyDescent="0.25">
      <c r="A10" s="652"/>
      <c r="B10" s="663"/>
      <c r="C10" s="663"/>
      <c r="D10" s="664"/>
      <c r="E10" s="664"/>
      <c r="F10" s="664"/>
      <c r="G10" s="664"/>
      <c r="H10" s="664"/>
      <c r="I10" s="655"/>
      <c r="J10" s="116"/>
    </row>
    <row r="11" spans="1:14" x14ac:dyDescent="0.2">
      <c r="A11" s="598" t="s">
        <v>326</v>
      </c>
      <c r="B11" s="656"/>
      <c r="C11" s="656"/>
      <c r="D11" s="657"/>
      <c r="E11" s="657"/>
      <c r="F11" s="657"/>
      <c r="G11" s="657"/>
      <c r="H11" s="657"/>
      <c r="I11" s="655"/>
      <c r="J11" s="116"/>
    </row>
    <row r="12" spans="1:14" x14ac:dyDescent="0.2">
      <c r="A12" s="178" t="s">
        <v>161</v>
      </c>
      <c r="B12" s="178" t="s">
        <v>126</v>
      </c>
      <c r="C12" s="178">
        <v>2025</v>
      </c>
      <c r="D12" s="658">
        <v>5.8700000000000002E-2</v>
      </c>
      <c r="E12" s="178" t="s">
        <v>93</v>
      </c>
      <c r="F12" s="659">
        <v>179</v>
      </c>
      <c r="G12" s="660">
        <v>1345</v>
      </c>
      <c r="H12" s="660">
        <v>1524</v>
      </c>
      <c r="I12" s="655"/>
      <c r="J12" s="116"/>
    </row>
    <row r="13" spans="1:14" x14ac:dyDescent="0.2">
      <c r="A13" s="178" t="s">
        <v>131</v>
      </c>
      <c r="B13" s="178" t="s">
        <v>128</v>
      </c>
      <c r="C13" s="178">
        <v>2028</v>
      </c>
      <c r="D13" s="658">
        <v>4.5400000000000003E-2</v>
      </c>
      <c r="E13" s="178" t="s">
        <v>162</v>
      </c>
      <c r="F13" s="659">
        <v>12</v>
      </c>
      <c r="G13" s="660">
        <v>116</v>
      </c>
      <c r="H13" s="660">
        <v>128</v>
      </c>
      <c r="I13" s="655"/>
      <c r="J13" s="116"/>
      <c r="L13" s="116"/>
      <c r="M13" s="116"/>
      <c r="N13" s="116"/>
    </row>
    <row r="14" spans="1:14" x14ac:dyDescent="0.2">
      <c r="A14" s="178" t="s">
        <v>131</v>
      </c>
      <c r="B14" s="178" t="s">
        <v>120</v>
      </c>
      <c r="C14" s="178">
        <v>2029</v>
      </c>
      <c r="D14" s="658">
        <v>5.6000000000000001E-2</v>
      </c>
      <c r="E14" s="178" t="s">
        <v>93</v>
      </c>
      <c r="F14" s="659">
        <v>105</v>
      </c>
      <c r="G14" s="660">
        <v>1222</v>
      </c>
      <c r="H14" s="660">
        <v>1327</v>
      </c>
      <c r="I14" s="655"/>
      <c r="J14" s="116"/>
      <c r="L14" s="116"/>
      <c r="M14" s="116"/>
      <c r="N14" s="116"/>
    </row>
    <row r="15" spans="1:14" x14ac:dyDescent="0.2">
      <c r="A15" s="178" t="s">
        <v>132</v>
      </c>
      <c r="B15" s="178" t="s">
        <v>127</v>
      </c>
      <c r="C15" s="178">
        <v>2021</v>
      </c>
      <c r="D15" s="658">
        <v>5.04E-2</v>
      </c>
      <c r="E15" s="178" t="s">
        <v>93</v>
      </c>
      <c r="F15" s="659">
        <v>100</v>
      </c>
      <c r="G15" s="178">
        <v>500</v>
      </c>
      <c r="H15" s="178">
        <v>600</v>
      </c>
      <c r="I15" s="655"/>
      <c r="J15" s="116"/>
    </row>
    <row r="16" spans="1:14" x14ac:dyDescent="0.2">
      <c r="A16" s="661" t="s">
        <v>163</v>
      </c>
      <c r="B16" s="178" t="s">
        <v>164</v>
      </c>
      <c r="C16" s="178">
        <v>2025</v>
      </c>
      <c r="D16" s="658">
        <v>5.8900000000000001E-2</v>
      </c>
      <c r="E16" s="178" t="s">
        <v>93</v>
      </c>
      <c r="F16" s="659">
        <v>22</v>
      </c>
      <c r="G16" s="178">
        <v>276</v>
      </c>
      <c r="H16" s="178">
        <v>298</v>
      </c>
      <c r="I16" s="655"/>
      <c r="J16" s="116"/>
    </row>
    <row r="17" spans="1:10" x14ac:dyDescent="0.2">
      <c r="A17" s="178"/>
      <c r="B17" s="178"/>
      <c r="C17" s="178"/>
      <c r="D17" s="657"/>
      <c r="E17" s="178"/>
      <c r="F17" s="662">
        <v>418</v>
      </c>
      <c r="G17" s="662">
        <v>3459</v>
      </c>
      <c r="H17" s="662">
        <v>3877</v>
      </c>
      <c r="I17" s="655"/>
      <c r="J17" s="116"/>
    </row>
    <row r="18" spans="1:10" ht="15.75" x14ac:dyDescent="0.25">
      <c r="A18" s="652"/>
      <c r="B18" s="663"/>
      <c r="C18" s="663"/>
      <c r="D18" s="664"/>
      <c r="E18" s="664"/>
      <c r="F18" s="664"/>
      <c r="G18" s="664"/>
      <c r="H18" s="664"/>
      <c r="I18" s="655"/>
      <c r="J18" s="116"/>
    </row>
    <row r="19" spans="1:10" x14ac:dyDescent="0.2">
      <c r="A19" s="1" t="s">
        <v>160</v>
      </c>
      <c r="B19" s="107"/>
      <c r="C19" s="107"/>
      <c r="D19" s="108"/>
      <c r="E19" s="108"/>
      <c r="F19" s="108"/>
      <c r="G19" s="108"/>
      <c r="H19" s="108"/>
      <c r="I19" s="109"/>
    </row>
    <row r="20" spans="1:10" x14ac:dyDescent="0.2">
      <c r="A20" s="74" t="s">
        <v>161</v>
      </c>
      <c r="B20" s="74" t="s">
        <v>126</v>
      </c>
      <c r="C20" s="74">
        <v>2025</v>
      </c>
      <c r="D20" s="110">
        <v>5.3999999999999999E-2</v>
      </c>
      <c r="E20" s="74" t="s">
        <v>93</v>
      </c>
      <c r="F20" s="111">
        <v>183</v>
      </c>
      <c r="G20" s="75">
        <v>1520</v>
      </c>
      <c r="H20" s="75">
        <v>1703</v>
      </c>
      <c r="I20" s="109"/>
    </row>
    <row r="21" spans="1:10" x14ac:dyDescent="0.2">
      <c r="A21" s="74" t="s">
        <v>131</v>
      </c>
      <c r="B21" s="74" t="s">
        <v>128</v>
      </c>
      <c r="C21" s="74">
        <v>2028</v>
      </c>
      <c r="D21" s="110">
        <v>4.3299999999999998E-2</v>
      </c>
      <c r="E21" s="74" t="s">
        <v>162</v>
      </c>
      <c r="F21" s="148">
        <v>11</v>
      </c>
      <c r="G21" s="75">
        <v>120</v>
      </c>
      <c r="H21" s="75">
        <v>131</v>
      </c>
      <c r="I21" s="109"/>
    </row>
    <row r="22" spans="1:10" x14ac:dyDescent="0.2">
      <c r="A22" s="74" t="s">
        <v>131</v>
      </c>
      <c r="B22" s="74" t="s">
        <v>120</v>
      </c>
      <c r="C22" s="74">
        <v>2029</v>
      </c>
      <c r="D22" s="110">
        <v>5.1200000000000002E-2</v>
      </c>
      <c r="E22" s="74" t="s">
        <v>93</v>
      </c>
      <c r="F22" s="148">
        <v>0</v>
      </c>
      <c r="G22" s="75">
        <v>1325</v>
      </c>
      <c r="H22" s="75">
        <v>1325</v>
      </c>
      <c r="I22" s="109"/>
    </row>
    <row r="23" spans="1:10" x14ac:dyDescent="0.2">
      <c r="A23" s="74" t="s">
        <v>132</v>
      </c>
      <c r="B23" s="178" t="s">
        <v>127</v>
      </c>
      <c r="C23" s="74">
        <v>2018</v>
      </c>
      <c r="D23" s="110">
        <v>4.9700000000000001E-2</v>
      </c>
      <c r="E23" s="74" t="s">
        <v>93</v>
      </c>
      <c r="F23" s="148">
        <v>137</v>
      </c>
      <c r="G23" s="74">
        <v>144</v>
      </c>
      <c r="H23" s="74">
        <v>281</v>
      </c>
      <c r="I23" s="109"/>
    </row>
    <row r="24" spans="1:10" x14ac:dyDescent="0.2">
      <c r="A24" s="149" t="s">
        <v>139</v>
      </c>
      <c r="B24" s="74" t="s">
        <v>140</v>
      </c>
      <c r="C24" s="74">
        <v>2019</v>
      </c>
      <c r="D24" s="110">
        <v>4.9200000000000001E-2</v>
      </c>
      <c r="E24" s="74" t="s">
        <v>93</v>
      </c>
      <c r="F24" s="148">
        <v>0</v>
      </c>
      <c r="G24" s="74">
        <v>40</v>
      </c>
      <c r="H24" s="74">
        <v>40</v>
      </c>
      <c r="I24" s="109"/>
    </row>
    <row r="25" spans="1:10" x14ac:dyDescent="0.2">
      <c r="A25" s="149" t="s">
        <v>163</v>
      </c>
      <c r="B25" s="74" t="s">
        <v>164</v>
      </c>
      <c r="C25" s="74">
        <v>2025</v>
      </c>
      <c r="D25" s="110">
        <v>5.79E-2</v>
      </c>
      <c r="E25" s="74" t="s">
        <v>93</v>
      </c>
      <c r="F25" s="148">
        <v>0</v>
      </c>
      <c r="G25" s="74">
        <v>297</v>
      </c>
      <c r="H25" s="74">
        <v>297</v>
      </c>
      <c r="I25" s="109"/>
    </row>
    <row r="26" spans="1:10" x14ac:dyDescent="0.2">
      <c r="A26" s="74"/>
      <c r="B26" s="74"/>
      <c r="C26" s="74"/>
      <c r="D26" s="108"/>
      <c r="E26" s="74"/>
      <c r="F26" s="76">
        <f>SUM(F20:F23)</f>
        <v>331</v>
      </c>
      <c r="G26" s="76">
        <f>SUM(G20:G25)</f>
        <v>3446</v>
      </c>
      <c r="H26" s="76">
        <f>SUM(H20:H25)</f>
        <v>3777</v>
      </c>
      <c r="I26" s="109"/>
    </row>
    <row r="27" spans="1:10" ht="15.75" x14ac:dyDescent="0.25">
      <c r="A27" s="71"/>
      <c r="B27" s="72"/>
      <c r="C27" s="72"/>
      <c r="D27" s="73"/>
      <c r="E27" s="73"/>
      <c r="F27" s="73"/>
      <c r="G27" s="73"/>
      <c r="H27" s="73"/>
      <c r="I27" s="109"/>
    </row>
    <row r="28" spans="1:10" x14ac:dyDescent="0.2">
      <c r="A28" s="1" t="s">
        <v>138</v>
      </c>
      <c r="B28" s="107"/>
      <c r="C28" s="107"/>
      <c r="D28" s="108"/>
      <c r="E28" s="108"/>
      <c r="F28" s="108"/>
      <c r="G28" s="108"/>
      <c r="H28" s="108"/>
      <c r="I28" s="109"/>
    </row>
    <row r="29" spans="1:10" x14ac:dyDescent="0.2">
      <c r="A29" s="74" t="s">
        <v>161</v>
      </c>
      <c r="B29" s="74" t="s">
        <v>126</v>
      </c>
      <c r="C29" s="74">
        <v>2025</v>
      </c>
      <c r="D29" s="110">
        <v>4.9700000000000001E-2</v>
      </c>
      <c r="E29" s="74" t="s">
        <v>93</v>
      </c>
      <c r="F29" s="111">
        <v>183</v>
      </c>
      <c r="G29" s="75">
        <v>1698</v>
      </c>
      <c r="H29" s="75">
        <v>1881</v>
      </c>
      <c r="I29" s="109"/>
    </row>
    <row r="30" spans="1:10" x14ac:dyDescent="0.2">
      <c r="A30" s="74" t="s">
        <v>131</v>
      </c>
      <c r="B30" s="74" t="s">
        <v>128</v>
      </c>
      <c r="C30" s="74">
        <v>2028</v>
      </c>
      <c r="D30" s="110">
        <v>3.9300000000000002E-2</v>
      </c>
      <c r="E30" s="74" t="s">
        <v>162</v>
      </c>
      <c r="F30" s="148">
        <v>13</v>
      </c>
      <c r="G30" s="75">
        <v>140</v>
      </c>
      <c r="H30" s="75">
        <v>153</v>
      </c>
      <c r="I30" s="109"/>
    </row>
    <row r="31" spans="1:10" x14ac:dyDescent="0.2">
      <c r="A31" s="74" t="s">
        <v>131</v>
      </c>
      <c r="B31" s="74" t="s">
        <v>120</v>
      </c>
      <c r="C31" s="74">
        <v>2029</v>
      </c>
      <c r="D31" s="110">
        <v>4.6399999999999997E-2</v>
      </c>
      <c r="E31" s="74" t="s">
        <v>93</v>
      </c>
      <c r="F31" s="148">
        <v>0</v>
      </c>
      <c r="G31" s="75">
        <v>1075</v>
      </c>
      <c r="H31" s="75">
        <v>1075</v>
      </c>
      <c r="I31" s="109"/>
    </row>
    <row r="32" spans="1:10" x14ac:dyDescent="0.2">
      <c r="A32" s="74" t="s">
        <v>132</v>
      </c>
      <c r="B32" s="178" t="s">
        <v>127</v>
      </c>
      <c r="C32" s="74">
        <v>2018</v>
      </c>
      <c r="D32" s="110">
        <v>3.6900000000000002E-2</v>
      </c>
      <c r="E32" s="74" t="s">
        <v>93</v>
      </c>
      <c r="F32" s="148">
        <v>107</v>
      </c>
      <c r="G32" s="74">
        <v>238</v>
      </c>
      <c r="H32" s="74">
        <v>345</v>
      </c>
      <c r="I32" s="109"/>
    </row>
    <row r="33" spans="1:9" x14ac:dyDescent="0.2">
      <c r="A33" s="149" t="s">
        <v>139</v>
      </c>
      <c r="B33" s="74" t="s">
        <v>140</v>
      </c>
      <c r="C33" s="74">
        <v>2019</v>
      </c>
      <c r="D33" s="110">
        <v>4.7E-2</v>
      </c>
      <c r="E33" s="74" t="s">
        <v>93</v>
      </c>
      <c r="F33" s="148">
        <v>0</v>
      </c>
      <c r="G33" s="74">
        <v>50</v>
      </c>
      <c r="H33" s="74">
        <v>50</v>
      </c>
      <c r="I33" s="109"/>
    </row>
    <row r="34" spans="1:9" x14ac:dyDescent="0.2">
      <c r="A34" s="74"/>
      <c r="B34" s="74"/>
      <c r="C34" s="74"/>
      <c r="D34" s="108"/>
      <c r="E34" s="74"/>
      <c r="F34" s="76">
        <f>SUM(F29:F32)</f>
        <v>303</v>
      </c>
      <c r="G34" s="76">
        <f>SUM(G29:G33)</f>
        <v>3201</v>
      </c>
      <c r="H34" s="76">
        <f>SUM(H29:H33)</f>
        <v>3504</v>
      </c>
      <c r="I34" s="109"/>
    </row>
    <row r="35" spans="1:9" ht="15.75" x14ac:dyDescent="0.25">
      <c r="A35" s="71"/>
      <c r="B35" s="72"/>
      <c r="C35" s="72"/>
      <c r="D35" s="73"/>
      <c r="E35" s="73"/>
      <c r="F35" s="73"/>
      <c r="G35" s="73"/>
      <c r="H35" s="73"/>
      <c r="I35" s="109"/>
    </row>
    <row r="36" spans="1:9" x14ac:dyDescent="0.2">
      <c r="A36" s="1" t="s">
        <v>125</v>
      </c>
      <c r="B36" s="107"/>
      <c r="C36" s="107"/>
      <c r="D36" s="108"/>
      <c r="E36" s="108"/>
      <c r="F36" s="108"/>
      <c r="G36" s="108"/>
      <c r="H36" s="108"/>
      <c r="I36" s="109"/>
    </row>
    <row r="37" spans="1:9" x14ac:dyDescent="0.2">
      <c r="A37" s="74" t="s">
        <v>161</v>
      </c>
      <c r="B37" s="74" t="s">
        <v>126</v>
      </c>
      <c r="C37" s="74">
        <v>2025</v>
      </c>
      <c r="D37" s="110">
        <v>5.21E-2</v>
      </c>
      <c r="E37" s="74" t="s">
        <v>93</v>
      </c>
      <c r="F37" s="111">
        <v>181</v>
      </c>
      <c r="G37" s="75">
        <v>1875</v>
      </c>
      <c r="H37" s="75">
        <v>2056</v>
      </c>
      <c r="I37" s="109"/>
    </row>
    <row r="38" spans="1:9" x14ac:dyDescent="0.2">
      <c r="A38" s="74" t="s">
        <v>131</v>
      </c>
      <c r="B38" s="74" t="s">
        <v>128</v>
      </c>
      <c r="C38" s="74">
        <v>2028</v>
      </c>
      <c r="D38" s="110">
        <v>5.4199999999999998E-2</v>
      </c>
      <c r="E38" s="74" t="s">
        <v>162</v>
      </c>
      <c r="F38" s="131">
        <v>0</v>
      </c>
      <c r="G38" s="75">
        <v>112</v>
      </c>
      <c r="H38" s="75">
        <v>112</v>
      </c>
      <c r="I38" s="109"/>
    </row>
    <row r="39" spans="1:9" x14ac:dyDescent="0.2">
      <c r="A39" s="74" t="s">
        <v>131</v>
      </c>
      <c r="B39" s="74" t="s">
        <v>120</v>
      </c>
      <c r="C39" s="74">
        <v>2029</v>
      </c>
      <c r="D39" s="110">
        <v>4.53E-2</v>
      </c>
      <c r="E39" s="74" t="s">
        <v>93</v>
      </c>
      <c r="F39" s="131">
        <v>0</v>
      </c>
      <c r="G39" s="75">
        <v>580</v>
      </c>
      <c r="H39" s="75">
        <v>580</v>
      </c>
      <c r="I39" s="109"/>
    </row>
    <row r="40" spans="1:9" x14ac:dyDescent="0.2">
      <c r="A40" s="74" t="s">
        <v>132</v>
      </c>
      <c r="B40" s="178" t="s">
        <v>127</v>
      </c>
      <c r="C40" s="74">
        <v>2018</v>
      </c>
      <c r="D40" s="110">
        <v>2.98E-2</v>
      </c>
      <c r="E40" s="74" t="s">
        <v>93</v>
      </c>
      <c r="F40" s="131">
        <v>0</v>
      </c>
      <c r="G40" s="74">
        <v>344</v>
      </c>
      <c r="H40" s="74">
        <v>344</v>
      </c>
      <c r="I40" s="109"/>
    </row>
    <row r="41" spans="1:9" x14ac:dyDescent="0.2">
      <c r="A41" s="74"/>
      <c r="B41" s="74"/>
      <c r="C41" s="74"/>
      <c r="D41" s="108"/>
      <c r="E41" s="74"/>
      <c r="F41" s="76">
        <f>SUM(F37:F40)</f>
        <v>181</v>
      </c>
      <c r="G41" s="76">
        <f>SUM(G37:G40)</f>
        <v>2911</v>
      </c>
      <c r="H41" s="76">
        <f>SUM(H37:H40)</f>
        <v>3092</v>
      </c>
      <c r="I41" s="109"/>
    </row>
    <row r="42" spans="1:9" ht="15.75" x14ac:dyDescent="0.25">
      <c r="A42" s="71"/>
      <c r="B42" s="72"/>
      <c r="C42" s="72"/>
      <c r="D42" s="73"/>
      <c r="E42" s="73"/>
      <c r="F42" s="73"/>
      <c r="G42" s="73"/>
      <c r="H42" s="73"/>
      <c r="I42" s="109"/>
    </row>
  </sheetData>
  <phoneticPr fontId="9" type="noConversion"/>
  <pageMargins left="0.75" right="0.8" top="1" bottom="1" header="0.5" footer="0.5"/>
  <pageSetup paperSize="9" scale="82"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tint="-0.14999847407452621"/>
  </sheetPr>
  <dimension ref="A1:I42"/>
  <sheetViews>
    <sheetView zoomScaleNormal="100" workbookViewId="0">
      <selection activeCell="M31" sqref="M31"/>
    </sheetView>
  </sheetViews>
  <sheetFormatPr defaultColWidth="8.85546875" defaultRowHeight="12.75" x14ac:dyDescent="0.2"/>
  <cols>
    <col min="1" max="1" width="24.140625" style="116" bestFit="1" customWidth="1"/>
    <col min="2" max="2" width="30.7109375" style="116" customWidth="1"/>
    <col min="3" max="5" width="7.7109375" style="116" customWidth="1"/>
    <col min="6" max="6" width="7.7109375" style="503" customWidth="1"/>
    <col min="7" max="16384" width="8.85546875" style="116"/>
  </cols>
  <sheetData>
    <row r="1" spans="1:9" ht="15.75" x14ac:dyDescent="0.25">
      <c r="A1" s="71" t="s">
        <v>293</v>
      </c>
      <c r="B1" s="72"/>
      <c r="C1" s="663"/>
      <c r="D1" s="664"/>
      <c r="E1" s="664"/>
      <c r="F1" s="664"/>
    </row>
    <row r="2" spans="1:9" ht="15.75" x14ac:dyDescent="0.25">
      <c r="A2" s="505"/>
      <c r="B2" s="506"/>
      <c r="C2" s="665"/>
      <c r="D2" s="666"/>
      <c r="E2" s="666"/>
      <c r="F2" s="666"/>
      <c r="I2" s="576"/>
    </row>
    <row r="3" spans="1:9" x14ac:dyDescent="0.2">
      <c r="A3" s="59" t="s">
        <v>0</v>
      </c>
      <c r="B3" s="67"/>
      <c r="C3" s="639">
        <v>2018</v>
      </c>
      <c r="D3" s="639">
        <v>2019</v>
      </c>
      <c r="E3" s="639">
        <v>2020</v>
      </c>
      <c r="F3" s="639">
        <v>2021</v>
      </c>
      <c r="G3" s="196"/>
      <c r="I3" s="576"/>
    </row>
    <row r="4" spans="1:9" x14ac:dyDescent="0.2">
      <c r="A4" s="9" t="s">
        <v>294</v>
      </c>
      <c r="B4" s="507"/>
      <c r="C4" s="508"/>
      <c r="D4" s="508"/>
      <c r="E4" s="508"/>
      <c r="F4" s="509"/>
      <c r="G4" s="196"/>
    </row>
    <row r="5" spans="1:9" x14ac:dyDescent="0.2">
      <c r="A5" s="196"/>
      <c r="B5" s="196" t="s">
        <v>295</v>
      </c>
      <c r="C5" s="510">
        <v>600</v>
      </c>
      <c r="D5" s="510">
        <f t="shared" ref="D5:F5" si="0">C8</f>
        <v>500</v>
      </c>
      <c r="E5" s="510">
        <f t="shared" si="0"/>
        <v>300</v>
      </c>
      <c r="F5" s="510">
        <f t="shared" si="0"/>
        <v>100</v>
      </c>
      <c r="G5" s="196"/>
    </row>
    <row r="6" spans="1:9" x14ac:dyDescent="0.2">
      <c r="A6" s="196"/>
      <c r="B6" s="196" t="s">
        <v>296</v>
      </c>
      <c r="C6" s="510">
        <v>100</v>
      </c>
      <c r="D6" s="510">
        <v>200</v>
      </c>
      <c r="E6" s="510">
        <v>200</v>
      </c>
      <c r="F6" s="510">
        <v>100</v>
      </c>
      <c r="G6" s="196"/>
    </row>
    <row r="7" spans="1:9" x14ac:dyDescent="0.2">
      <c r="A7" s="196"/>
      <c r="B7" s="196" t="s">
        <v>297</v>
      </c>
      <c r="C7" s="573">
        <v>0</v>
      </c>
      <c r="D7" s="573">
        <v>0</v>
      </c>
      <c r="E7" s="573">
        <v>0</v>
      </c>
      <c r="F7" s="573">
        <v>0</v>
      </c>
      <c r="G7" s="196"/>
    </row>
    <row r="8" spans="1:9" x14ac:dyDescent="0.2">
      <c r="A8" s="196"/>
      <c r="B8" s="196" t="s">
        <v>300</v>
      </c>
      <c r="C8" s="510">
        <f t="shared" ref="C8:F8" si="1">C5-C6+C7</f>
        <v>500</v>
      </c>
      <c r="D8" s="510">
        <f t="shared" si="1"/>
        <v>300</v>
      </c>
      <c r="E8" s="510">
        <f t="shared" si="1"/>
        <v>100</v>
      </c>
      <c r="F8" s="510">
        <f t="shared" si="1"/>
        <v>0</v>
      </c>
      <c r="G8" s="196"/>
    </row>
    <row r="9" spans="1:9" x14ac:dyDescent="0.2">
      <c r="A9" s="196"/>
      <c r="B9" s="196" t="s">
        <v>298</v>
      </c>
      <c r="C9" s="510"/>
      <c r="D9" s="510"/>
      <c r="E9" s="510"/>
      <c r="F9" s="510"/>
      <c r="G9" s="196"/>
    </row>
    <row r="10" spans="1:9" x14ac:dyDescent="0.2">
      <c r="A10" s="196"/>
      <c r="B10" s="196"/>
      <c r="C10" s="510"/>
      <c r="D10" s="510"/>
      <c r="E10" s="510"/>
      <c r="F10" s="510"/>
      <c r="G10" s="196"/>
    </row>
    <row r="11" spans="1:9" x14ac:dyDescent="0.2">
      <c r="A11" s="9" t="s">
        <v>299</v>
      </c>
      <c r="B11" s="507"/>
      <c r="C11" s="510"/>
      <c r="D11" s="510"/>
      <c r="E11" s="510"/>
      <c r="F11" s="510"/>
      <c r="G11" s="196"/>
    </row>
    <row r="12" spans="1:9" x14ac:dyDescent="0.2">
      <c r="A12" s="511"/>
      <c r="B12" s="196" t="s">
        <v>295</v>
      </c>
      <c r="C12" s="510">
        <v>1539.4</v>
      </c>
      <c r="D12" s="510">
        <f>C15</f>
        <v>1356.5</v>
      </c>
      <c r="E12" s="510">
        <f t="shared" ref="E12:F12" si="2">D15</f>
        <v>1173.5999999999999</v>
      </c>
      <c r="F12" s="510">
        <f t="shared" si="2"/>
        <v>990.69999999999993</v>
      </c>
      <c r="G12" s="196"/>
    </row>
    <row r="13" spans="1:9" x14ac:dyDescent="0.2">
      <c r="A13" s="196"/>
      <c r="B13" s="196" t="s">
        <v>296</v>
      </c>
      <c r="C13" s="510">
        <v>182.9</v>
      </c>
      <c r="D13" s="510">
        <v>182.9</v>
      </c>
      <c r="E13" s="510">
        <v>182.9</v>
      </c>
      <c r="F13" s="510">
        <v>182.9</v>
      </c>
      <c r="G13" s="196"/>
    </row>
    <row r="14" spans="1:9" x14ac:dyDescent="0.2">
      <c r="A14" s="196"/>
      <c r="B14" s="196" t="s">
        <v>297</v>
      </c>
      <c r="C14" s="573">
        <v>0</v>
      </c>
      <c r="D14" s="573">
        <v>0</v>
      </c>
      <c r="E14" s="573">
        <v>0</v>
      </c>
      <c r="F14" s="573">
        <v>0</v>
      </c>
      <c r="G14" s="196"/>
    </row>
    <row r="15" spans="1:9" x14ac:dyDescent="0.2">
      <c r="A15" s="196"/>
      <c r="B15" s="196" t="s">
        <v>300</v>
      </c>
      <c r="C15" s="510">
        <f t="shared" ref="C15:F15" si="3">C12-C13+C14</f>
        <v>1356.5</v>
      </c>
      <c r="D15" s="510">
        <f t="shared" si="3"/>
        <v>1173.5999999999999</v>
      </c>
      <c r="E15" s="510">
        <f t="shared" si="3"/>
        <v>990.69999999999993</v>
      </c>
      <c r="F15" s="510">
        <f t="shared" si="3"/>
        <v>807.8</v>
      </c>
      <c r="G15" s="196"/>
    </row>
    <row r="16" spans="1:9" x14ac:dyDescent="0.2">
      <c r="A16" s="196"/>
      <c r="B16" s="196" t="s">
        <v>301</v>
      </c>
      <c r="C16" s="572"/>
      <c r="D16" s="572"/>
      <c r="E16" s="572"/>
      <c r="F16" s="572"/>
      <c r="G16" s="196"/>
    </row>
    <row r="17" spans="1:7" x14ac:dyDescent="0.2">
      <c r="A17" s="196"/>
      <c r="B17" s="196"/>
      <c r="C17" s="510"/>
      <c r="D17" s="510"/>
      <c r="E17" s="510"/>
      <c r="F17" s="510"/>
      <c r="G17" s="196"/>
    </row>
    <row r="18" spans="1:7" x14ac:dyDescent="0.2">
      <c r="A18" s="9" t="s">
        <v>302</v>
      </c>
      <c r="B18" s="196"/>
      <c r="C18" s="510"/>
      <c r="D18" s="510"/>
      <c r="E18" s="510"/>
      <c r="F18" s="510"/>
      <c r="G18" s="196"/>
    </row>
    <row r="19" spans="1:7" x14ac:dyDescent="0.2">
      <c r="A19" s="511" t="s">
        <v>303</v>
      </c>
      <c r="B19" s="196" t="s">
        <v>295</v>
      </c>
      <c r="C19" s="510">
        <v>1340</v>
      </c>
      <c r="D19" s="510">
        <f t="shared" ref="D19:F19" si="4">C22</f>
        <v>1232.8</v>
      </c>
      <c r="E19" s="510">
        <f t="shared" si="4"/>
        <v>1125.5999999999999</v>
      </c>
      <c r="F19" s="510">
        <f t="shared" si="4"/>
        <v>1018.3999999999999</v>
      </c>
      <c r="G19" s="196"/>
    </row>
    <row r="20" spans="1:7" x14ac:dyDescent="0.2">
      <c r="A20" s="196"/>
      <c r="B20" s="196" t="s">
        <v>296</v>
      </c>
      <c r="C20" s="510">
        <v>107.2</v>
      </c>
      <c r="D20" s="510">
        <v>107.2</v>
      </c>
      <c r="E20" s="510">
        <v>107.2</v>
      </c>
      <c r="F20" s="510">
        <v>107.2</v>
      </c>
      <c r="G20" s="196"/>
    </row>
    <row r="21" spans="1:7" x14ac:dyDescent="0.2">
      <c r="A21" s="196"/>
      <c r="B21" s="196" t="s">
        <v>297</v>
      </c>
      <c r="C21" s="573">
        <v>0</v>
      </c>
      <c r="D21" s="573">
        <v>0</v>
      </c>
      <c r="E21" s="573">
        <v>0</v>
      </c>
      <c r="F21" s="573">
        <v>0</v>
      </c>
      <c r="G21" s="196"/>
    </row>
    <row r="22" spans="1:7" x14ac:dyDescent="0.2">
      <c r="A22" s="196"/>
      <c r="B22" s="196" t="s">
        <v>300</v>
      </c>
      <c r="C22" s="510">
        <f>C19-C20+C21</f>
        <v>1232.8</v>
      </c>
      <c r="D22" s="510">
        <f>D19-D20+D21</f>
        <v>1125.5999999999999</v>
      </c>
      <c r="E22" s="510">
        <f>E19-E20+E21</f>
        <v>1018.3999999999999</v>
      </c>
      <c r="F22" s="510">
        <v>911.19999999999982</v>
      </c>
      <c r="G22" s="196"/>
    </row>
    <row r="23" spans="1:7" x14ac:dyDescent="0.2">
      <c r="A23" s="196"/>
      <c r="B23" s="196" t="s">
        <v>304</v>
      </c>
      <c r="C23" s="510"/>
      <c r="D23" s="510"/>
      <c r="E23" s="510"/>
      <c r="F23" s="510"/>
      <c r="G23" s="196"/>
    </row>
    <row r="24" spans="1:7" x14ac:dyDescent="0.2">
      <c r="A24" s="196"/>
      <c r="B24" s="196"/>
      <c r="C24" s="510"/>
      <c r="D24" s="510"/>
      <c r="E24" s="510"/>
      <c r="F24" s="510"/>
      <c r="G24" s="196"/>
    </row>
    <row r="25" spans="1:7" x14ac:dyDescent="0.2">
      <c r="A25" s="511" t="s">
        <v>305</v>
      </c>
      <c r="B25" s="196" t="s">
        <v>295</v>
      </c>
      <c r="C25" s="510">
        <v>129.1</v>
      </c>
      <c r="D25" s="510">
        <f t="shared" ref="D25:F25" si="5">C29</f>
        <v>110.5</v>
      </c>
      <c r="E25" s="510">
        <f t="shared" si="5"/>
        <v>98.9</v>
      </c>
      <c r="F25" s="510">
        <f t="shared" si="5"/>
        <v>87.300000000000011</v>
      </c>
      <c r="G25" s="196"/>
    </row>
    <row r="26" spans="1:7" x14ac:dyDescent="0.2">
      <c r="A26" s="196"/>
      <c r="B26" s="196" t="s">
        <v>296</v>
      </c>
      <c r="C26" s="510">
        <v>12.3</v>
      </c>
      <c r="D26" s="510">
        <v>11.6</v>
      </c>
      <c r="E26" s="510">
        <v>11.6</v>
      </c>
      <c r="F26" s="510">
        <v>11.6</v>
      </c>
      <c r="G26" s="196"/>
    </row>
    <row r="27" spans="1:7" x14ac:dyDescent="0.2">
      <c r="A27" s="196"/>
      <c r="B27" s="196" t="s">
        <v>297</v>
      </c>
      <c r="C27" s="574">
        <v>0</v>
      </c>
      <c r="D27" s="574">
        <v>0</v>
      </c>
      <c r="E27" s="574">
        <v>0</v>
      </c>
      <c r="F27" s="574">
        <v>0</v>
      </c>
      <c r="G27" s="196"/>
    </row>
    <row r="28" spans="1:7" x14ac:dyDescent="0.2">
      <c r="A28" s="196"/>
      <c r="B28" s="196" t="s">
        <v>306</v>
      </c>
      <c r="C28" s="574">
        <v>6.3</v>
      </c>
      <c r="D28" s="574">
        <v>0</v>
      </c>
      <c r="E28" s="574">
        <v>0</v>
      </c>
      <c r="F28" s="574">
        <v>0</v>
      </c>
      <c r="G28" s="196"/>
    </row>
    <row r="29" spans="1:7" x14ac:dyDescent="0.2">
      <c r="A29" s="196"/>
      <c r="B29" s="196" t="s">
        <v>300</v>
      </c>
      <c r="C29" s="510">
        <f>C25-C26-C27-C28</f>
        <v>110.5</v>
      </c>
      <c r="D29" s="510">
        <f t="shared" ref="D29:F29" si="6">D25-D26+D27+D28</f>
        <v>98.9</v>
      </c>
      <c r="E29" s="510">
        <f t="shared" si="6"/>
        <v>87.300000000000011</v>
      </c>
      <c r="F29" s="510">
        <f t="shared" si="6"/>
        <v>75.700000000000017</v>
      </c>
      <c r="G29" s="196"/>
    </row>
    <row r="30" spans="1:7" x14ac:dyDescent="0.2">
      <c r="A30" s="196"/>
      <c r="B30" s="196" t="s">
        <v>307</v>
      </c>
      <c r="C30" s="510"/>
      <c r="D30" s="510"/>
      <c r="E30" s="510"/>
      <c r="F30" s="510"/>
      <c r="G30" s="196"/>
    </row>
    <row r="31" spans="1:7" x14ac:dyDescent="0.2">
      <c r="A31" s="196"/>
      <c r="B31" s="196"/>
      <c r="C31" s="510"/>
      <c r="D31" s="510"/>
      <c r="E31" s="510"/>
      <c r="F31" s="510"/>
      <c r="G31" s="196"/>
    </row>
    <row r="32" spans="1:7" x14ac:dyDescent="0.2">
      <c r="A32" s="9" t="s">
        <v>308</v>
      </c>
      <c r="B32" s="196" t="s">
        <v>295</v>
      </c>
      <c r="C32" s="510">
        <v>300</v>
      </c>
      <c r="D32" s="510">
        <f t="shared" ref="D32:F32" si="7">C35</f>
        <v>278.60000000000002</v>
      </c>
      <c r="E32" s="510">
        <f t="shared" si="7"/>
        <v>235.70000000000002</v>
      </c>
      <c r="F32" s="510">
        <f t="shared" si="7"/>
        <v>192.8</v>
      </c>
      <c r="G32" s="196"/>
    </row>
    <row r="33" spans="1:7" x14ac:dyDescent="0.2">
      <c r="A33" s="196"/>
      <c r="B33" s="196" t="s">
        <v>296</v>
      </c>
      <c r="C33" s="510">
        <v>21.4</v>
      </c>
      <c r="D33" s="510">
        <v>42.9</v>
      </c>
      <c r="E33" s="510">
        <v>42.9</v>
      </c>
      <c r="F33" s="510">
        <v>42.9</v>
      </c>
      <c r="G33" s="196"/>
    </row>
    <row r="34" spans="1:7" x14ac:dyDescent="0.2">
      <c r="A34" s="196"/>
      <c r="B34" s="196" t="s">
        <v>297</v>
      </c>
      <c r="C34" s="573"/>
      <c r="D34" s="573"/>
      <c r="E34" s="573"/>
      <c r="F34" s="573"/>
      <c r="G34" s="196"/>
    </row>
    <row r="35" spans="1:7" x14ac:dyDescent="0.2">
      <c r="A35" s="196"/>
      <c r="B35" s="196" t="s">
        <v>300</v>
      </c>
      <c r="C35" s="510">
        <f t="shared" ref="C35:F35" si="8">C32-C33+C34</f>
        <v>278.60000000000002</v>
      </c>
      <c r="D35" s="510">
        <f t="shared" si="8"/>
        <v>235.70000000000002</v>
      </c>
      <c r="E35" s="510">
        <f t="shared" si="8"/>
        <v>192.8</v>
      </c>
      <c r="F35" s="510">
        <f t="shared" si="8"/>
        <v>149.9</v>
      </c>
      <c r="G35" s="196"/>
    </row>
    <row r="36" spans="1:7" x14ac:dyDescent="0.2">
      <c r="A36" s="196"/>
      <c r="B36" s="196" t="s">
        <v>301</v>
      </c>
      <c r="C36" s="510"/>
      <c r="D36" s="510"/>
      <c r="E36" s="510"/>
      <c r="F36" s="510"/>
      <c r="G36" s="196"/>
    </row>
    <row r="37" spans="1:7" x14ac:dyDescent="0.2">
      <c r="A37" s="196"/>
      <c r="B37" s="512"/>
      <c r="C37" s="510"/>
      <c r="D37" s="510"/>
      <c r="E37" s="510"/>
      <c r="F37" s="510"/>
      <c r="G37" s="196"/>
    </row>
    <row r="38" spans="1:7" x14ac:dyDescent="0.2">
      <c r="A38" s="507" t="s">
        <v>309</v>
      </c>
      <c r="B38" s="196"/>
      <c r="C38" s="510"/>
      <c r="D38" s="510"/>
      <c r="E38" s="510"/>
      <c r="F38" s="510"/>
      <c r="G38" s="196"/>
    </row>
    <row r="39" spans="1:7" x14ac:dyDescent="0.2">
      <c r="A39" s="514" t="s">
        <v>310</v>
      </c>
      <c r="B39" s="514"/>
      <c r="C39" s="667">
        <f t="shared" ref="C39:F40" si="9">C6+C13+C20+C26+C33</f>
        <v>423.79999999999995</v>
      </c>
      <c r="D39" s="667">
        <f t="shared" si="9"/>
        <v>544.6</v>
      </c>
      <c r="E39" s="667">
        <f t="shared" si="9"/>
        <v>544.6</v>
      </c>
      <c r="F39" s="667">
        <f t="shared" si="9"/>
        <v>444.59999999999997</v>
      </c>
      <c r="G39" s="196"/>
    </row>
    <row r="40" spans="1:7" x14ac:dyDescent="0.2">
      <c r="A40" s="196" t="s">
        <v>297</v>
      </c>
      <c r="B40" s="196"/>
      <c r="C40" s="510">
        <f t="shared" si="9"/>
        <v>0</v>
      </c>
      <c r="D40" s="510">
        <f t="shared" si="9"/>
        <v>0</v>
      </c>
      <c r="E40" s="510">
        <f t="shared" si="9"/>
        <v>0</v>
      </c>
      <c r="F40" s="510">
        <f t="shared" si="9"/>
        <v>0</v>
      </c>
      <c r="G40" s="196"/>
    </row>
    <row r="41" spans="1:7" x14ac:dyDescent="0.2">
      <c r="A41" s="196"/>
      <c r="B41" s="196"/>
      <c r="C41" s="510"/>
      <c r="D41" s="510"/>
      <c r="E41" s="510"/>
      <c r="F41" s="510"/>
      <c r="G41" s="196"/>
    </row>
    <row r="42" spans="1:7" s="504" customFormat="1" ht="15" x14ac:dyDescent="0.25">
      <c r="A42" s="7" t="s">
        <v>311</v>
      </c>
      <c r="B42" s="65"/>
      <c r="C42" s="120">
        <f>C8+C15+C22+C29+C35</f>
        <v>3478.4</v>
      </c>
      <c r="D42" s="120">
        <f>D8+D15+D22+D29+D35</f>
        <v>2933.7999999999997</v>
      </c>
      <c r="E42" s="120">
        <f>E8+E15+E22+E29+E35</f>
        <v>2389.1999999999998</v>
      </c>
      <c r="F42" s="120">
        <f>F8+F15+F22+F29+F35</f>
        <v>1944.6</v>
      </c>
      <c r="G42" s="507"/>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tabColor theme="0" tint="-0.14999847407452621"/>
    <pageSetUpPr fitToPage="1"/>
  </sheetPr>
  <dimension ref="A1:G38"/>
  <sheetViews>
    <sheetView workbookViewId="0">
      <pane xSplit="1" topLeftCell="B1" activePane="topRight" state="frozen"/>
      <selection activeCell="D40" sqref="D40"/>
      <selection pane="topRight"/>
    </sheetView>
  </sheetViews>
  <sheetFormatPr defaultColWidth="8.85546875" defaultRowHeight="12.75" x14ac:dyDescent="0.2"/>
  <cols>
    <col min="1" max="1" width="64.85546875" style="13" customWidth="1"/>
    <col min="2" max="6" width="7.28515625" style="13" customWidth="1"/>
    <col min="7" max="16384" width="8.85546875" style="13"/>
  </cols>
  <sheetData>
    <row r="1" spans="1:7" ht="15.75" x14ac:dyDescent="0.25">
      <c r="A1" s="23" t="s">
        <v>11</v>
      </c>
      <c r="E1" s="116"/>
      <c r="F1" s="116"/>
      <c r="G1" s="116"/>
    </row>
    <row r="2" spans="1:7" x14ac:dyDescent="0.2">
      <c r="A2" s="86" t="s">
        <v>0</v>
      </c>
      <c r="B2" s="87">
        <v>2014</v>
      </c>
      <c r="C2" s="87">
        <v>2015</v>
      </c>
      <c r="D2" s="87">
        <v>2016</v>
      </c>
      <c r="E2" s="668">
        <v>2017</v>
      </c>
      <c r="F2" s="668">
        <v>2018</v>
      </c>
      <c r="G2" s="116"/>
    </row>
    <row r="3" spans="1:7" x14ac:dyDescent="0.2">
      <c r="A3" s="46" t="s">
        <v>12</v>
      </c>
      <c r="B3" s="79"/>
      <c r="C3" s="79"/>
      <c r="D3" s="79"/>
      <c r="E3" s="669"/>
      <c r="F3" s="669"/>
      <c r="G3" s="116"/>
    </row>
    <row r="4" spans="1:7" x14ac:dyDescent="0.2">
      <c r="A4" s="78" t="s">
        <v>220</v>
      </c>
      <c r="B4" s="62">
        <v>407</v>
      </c>
      <c r="C4" s="62">
        <v>5</v>
      </c>
      <c r="D4" s="62">
        <v>120</v>
      </c>
      <c r="E4" s="670">
        <v>1084</v>
      </c>
      <c r="F4" s="670">
        <v>997</v>
      </c>
      <c r="G4" s="116"/>
    </row>
    <row r="5" spans="1:7" x14ac:dyDescent="0.2">
      <c r="A5" s="78" t="s">
        <v>94</v>
      </c>
      <c r="B5" s="83">
        <v>-150</v>
      </c>
      <c r="C5" s="83">
        <v>-147</v>
      </c>
      <c r="D5" s="83">
        <v>-179</v>
      </c>
      <c r="E5" s="671">
        <v>-222</v>
      </c>
      <c r="F5" s="671">
        <v>-229</v>
      </c>
      <c r="G5" s="116"/>
    </row>
    <row r="6" spans="1:7" x14ac:dyDescent="0.2">
      <c r="A6" s="78" t="s">
        <v>95</v>
      </c>
      <c r="B6" s="77">
        <v>-55</v>
      </c>
      <c r="C6" s="77">
        <v>-40</v>
      </c>
      <c r="D6" s="77">
        <v>-39</v>
      </c>
      <c r="E6" s="672">
        <v>-110</v>
      </c>
      <c r="F6" s="672">
        <v>-95</v>
      </c>
      <c r="G6" s="116"/>
    </row>
    <row r="7" spans="1:7" x14ac:dyDescent="0.2">
      <c r="A7" s="81" t="s">
        <v>264</v>
      </c>
      <c r="B7" s="89">
        <f>SUM(B4:B6)</f>
        <v>202</v>
      </c>
      <c r="C7" s="150">
        <v>-182</v>
      </c>
      <c r="D7" s="150">
        <v>-98</v>
      </c>
      <c r="E7" s="673">
        <v>752</v>
      </c>
      <c r="F7" s="673">
        <v>673</v>
      </c>
      <c r="G7" s="116"/>
    </row>
    <row r="8" spans="1:7" x14ac:dyDescent="0.2">
      <c r="A8" s="9" t="s">
        <v>13</v>
      </c>
      <c r="B8" s="83"/>
      <c r="C8" s="83"/>
      <c r="D8" s="83"/>
      <c r="E8" s="671"/>
      <c r="F8" s="671"/>
      <c r="G8" s="116"/>
    </row>
    <row r="9" spans="1:7" x14ac:dyDescent="0.2">
      <c r="A9" s="84" t="s">
        <v>96</v>
      </c>
      <c r="B9" s="83">
        <v>12</v>
      </c>
      <c r="C9" s="83">
        <v>7</v>
      </c>
      <c r="D9" s="83">
        <v>9</v>
      </c>
      <c r="E9" s="671">
        <v>16</v>
      </c>
      <c r="F9" s="671">
        <v>32</v>
      </c>
      <c r="G9" s="116"/>
    </row>
    <row r="10" spans="1:7" x14ac:dyDescent="0.2">
      <c r="A10" s="84" t="s">
        <v>221</v>
      </c>
      <c r="B10" s="83">
        <v>7</v>
      </c>
      <c r="C10" s="83">
        <v>7</v>
      </c>
      <c r="D10" s="83">
        <v>1</v>
      </c>
      <c r="E10" s="671">
        <v>1</v>
      </c>
      <c r="F10" s="671">
        <v>0</v>
      </c>
      <c r="G10" s="116"/>
    </row>
    <row r="11" spans="1:7" x14ac:dyDescent="0.2">
      <c r="A11" s="84" t="s">
        <v>98</v>
      </c>
      <c r="B11" s="83">
        <v>-10</v>
      </c>
      <c r="C11" s="83">
        <v>-4</v>
      </c>
      <c r="D11" s="83">
        <v>-3</v>
      </c>
      <c r="E11" s="671">
        <v>-2</v>
      </c>
      <c r="F11" s="671">
        <v>-2</v>
      </c>
      <c r="G11" s="116"/>
    </row>
    <row r="12" spans="1:7" x14ac:dyDescent="0.2">
      <c r="A12" s="84" t="s">
        <v>97</v>
      </c>
      <c r="B12" s="83">
        <v>-1062</v>
      </c>
      <c r="C12" s="83">
        <v>-1026</v>
      </c>
      <c r="D12" s="83">
        <v>-269</v>
      </c>
      <c r="E12" s="671">
        <v>-92</v>
      </c>
      <c r="F12" s="671">
        <v>-567</v>
      </c>
      <c r="G12" s="116"/>
    </row>
    <row r="13" spans="1:7" x14ac:dyDescent="0.2">
      <c r="A13" s="84" t="s">
        <v>141</v>
      </c>
      <c r="B13" s="83">
        <v>-366</v>
      </c>
      <c r="C13" s="83">
        <v>-96</v>
      </c>
      <c r="D13" s="83">
        <v>-52</v>
      </c>
      <c r="E13" s="671">
        <v>-43</v>
      </c>
      <c r="F13" s="671">
        <v>-46</v>
      </c>
      <c r="G13" s="116"/>
    </row>
    <row r="14" spans="1:7" x14ac:dyDescent="0.2">
      <c r="A14" s="84" t="s">
        <v>99</v>
      </c>
      <c r="B14" s="83">
        <v>-3</v>
      </c>
      <c r="C14" s="83">
        <v>-1</v>
      </c>
      <c r="D14" s="83">
        <v>-2</v>
      </c>
      <c r="E14" s="671">
        <v>-1</v>
      </c>
      <c r="F14" s="671">
        <v>-2</v>
      </c>
      <c r="G14" s="116"/>
    </row>
    <row r="15" spans="1:7" x14ac:dyDescent="0.2">
      <c r="A15" s="84" t="s">
        <v>366</v>
      </c>
      <c r="B15" s="83"/>
      <c r="C15" s="83"/>
      <c r="D15" s="83"/>
      <c r="E15" s="671"/>
      <c r="F15" s="671">
        <v>-1</v>
      </c>
      <c r="G15" s="116"/>
    </row>
    <row r="16" spans="1:7" x14ac:dyDescent="0.2">
      <c r="A16" s="84" t="s">
        <v>367</v>
      </c>
      <c r="B16" s="83"/>
      <c r="C16" s="83"/>
      <c r="D16" s="83"/>
      <c r="E16" s="671"/>
      <c r="F16" s="671">
        <v>-15</v>
      </c>
      <c r="G16" s="116"/>
    </row>
    <row r="17" spans="1:7" x14ac:dyDescent="0.2">
      <c r="A17" s="84" t="s">
        <v>368</v>
      </c>
      <c r="B17" s="83"/>
      <c r="C17" s="83"/>
      <c r="D17" s="83"/>
      <c r="E17" s="671"/>
      <c r="F17" s="671">
        <v>-250</v>
      </c>
      <c r="G17" s="116"/>
    </row>
    <row r="18" spans="1:7" x14ac:dyDescent="0.2">
      <c r="A18" s="84" t="s">
        <v>369</v>
      </c>
      <c r="B18" s="83"/>
      <c r="C18" s="83"/>
      <c r="D18" s="83"/>
      <c r="E18" s="671"/>
      <c r="F18" s="671">
        <v>25</v>
      </c>
      <c r="G18" s="116"/>
    </row>
    <row r="19" spans="1:7" x14ac:dyDescent="0.2">
      <c r="A19" s="84" t="s">
        <v>100</v>
      </c>
      <c r="B19" s="83">
        <v>-3</v>
      </c>
      <c r="C19" s="83">
        <v>-1</v>
      </c>
      <c r="D19" s="83">
        <v>-1</v>
      </c>
      <c r="E19" s="671">
        <v>0</v>
      </c>
      <c r="F19" s="671">
        <v>0</v>
      </c>
      <c r="G19" s="116"/>
    </row>
    <row r="20" spans="1:7" x14ac:dyDescent="0.2">
      <c r="A20" s="84" t="s">
        <v>222</v>
      </c>
      <c r="B20" s="83">
        <v>195</v>
      </c>
      <c r="C20" s="83">
        <v>0</v>
      </c>
      <c r="D20" s="83">
        <v>400</v>
      </c>
      <c r="E20" s="671">
        <v>0</v>
      </c>
      <c r="F20" s="671">
        <v>0</v>
      </c>
      <c r="G20" s="116"/>
    </row>
    <row r="21" spans="1:7" x14ac:dyDescent="0.2">
      <c r="A21" s="84" t="s">
        <v>130</v>
      </c>
      <c r="B21" s="83">
        <v>16</v>
      </c>
      <c r="C21" s="83">
        <v>0</v>
      </c>
      <c r="D21" s="83">
        <v>0</v>
      </c>
      <c r="E21" s="671">
        <v>0</v>
      </c>
      <c r="F21" s="671">
        <v>0</v>
      </c>
      <c r="G21" s="116"/>
    </row>
    <row r="22" spans="1:7" x14ac:dyDescent="0.2">
      <c r="A22" s="84" t="s">
        <v>265</v>
      </c>
      <c r="B22" s="83">
        <v>-170</v>
      </c>
      <c r="C22" s="83">
        <v>0</v>
      </c>
      <c r="D22" s="83">
        <v>0</v>
      </c>
      <c r="E22" s="671">
        <v>0</v>
      </c>
      <c r="F22" s="671">
        <v>0</v>
      </c>
      <c r="G22" s="116"/>
    </row>
    <row r="23" spans="1:7" x14ac:dyDescent="0.2">
      <c r="A23" s="84" t="s">
        <v>129</v>
      </c>
      <c r="B23" s="83">
        <v>1249</v>
      </c>
      <c r="C23" s="83">
        <v>0</v>
      </c>
      <c r="D23" s="83">
        <v>0</v>
      </c>
      <c r="E23" s="671">
        <v>0</v>
      </c>
      <c r="F23" s="671">
        <v>0</v>
      </c>
      <c r="G23" s="116"/>
    </row>
    <row r="24" spans="1:7" x14ac:dyDescent="0.2">
      <c r="A24" s="81" t="s">
        <v>263</v>
      </c>
      <c r="B24" s="121">
        <f>SUM(B9:B23)</f>
        <v>-135</v>
      </c>
      <c r="C24" s="121">
        <f>SUM(C9:C23)</f>
        <v>-1114</v>
      </c>
      <c r="D24" s="121">
        <v>83</v>
      </c>
      <c r="E24" s="121">
        <v>-121</v>
      </c>
      <c r="F24" s="121">
        <v>-826</v>
      </c>
      <c r="G24" s="116"/>
    </row>
    <row r="25" spans="1:7" x14ac:dyDescent="0.2">
      <c r="A25" s="8"/>
      <c r="B25" s="83"/>
      <c r="C25" s="83"/>
      <c r="D25" s="83"/>
      <c r="E25" s="671"/>
      <c r="F25" s="671"/>
      <c r="G25" s="116"/>
    </row>
    <row r="26" spans="1:7" x14ac:dyDescent="0.2">
      <c r="A26" s="9" t="s">
        <v>14</v>
      </c>
      <c r="B26" s="83"/>
      <c r="C26" s="83"/>
      <c r="D26" s="83"/>
      <c r="E26" s="671"/>
      <c r="F26" s="671"/>
      <c r="G26" s="116"/>
    </row>
    <row r="27" spans="1:7" x14ac:dyDescent="0.2">
      <c r="A27" s="85" t="s">
        <v>101</v>
      </c>
      <c r="B27" s="62">
        <v>647</v>
      </c>
      <c r="C27" s="62">
        <v>590</v>
      </c>
      <c r="D27" s="62">
        <v>594</v>
      </c>
      <c r="E27" s="670">
        <v>376</v>
      </c>
      <c r="F27" s="671">
        <v>0</v>
      </c>
      <c r="G27" s="116"/>
    </row>
    <row r="28" spans="1:7" x14ac:dyDescent="0.2">
      <c r="A28" s="85" t="s">
        <v>102</v>
      </c>
      <c r="B28" s="83">
        <v>-673</v>
      </c>
      <c r="C28" s="83">
        <v>-181</v>
      </c>
      <c r="D28" s="83">
        <v>-321</v>
      </c>
      <c r="E28" s="671">
        <v>-294</v>
      </c>
      <c r="F28" s="671">
        <v>-424</v>
      </c>
      <c r="G28" s="116"/>
    </row>
    <row r="29" spans="1:7" x14ac:dyDescent="0.2">
      <c r="A29" s="85" t="s">
        <v>370</v>
      </c>
      <c r="B29" s="83">
        <v>0</v>
      </c>
      <c r="C29" s="83">
        <v>0</v>
      </c>
      <c r="D29" s="83">
        <v>0</v>
      </c>
      <c r="E29" s="671">
        <v>0</v>
      </c>
      <c r="F29" s="671">
        <v>-27</v>
      </c>
      <c r="G29" s="116"/>
    </row>
    <row r="30" spans="1:7" x14ac:dyDescent="0.2">
      <c r="A30" s="81" t="s">
        <v>15</v>
      </c>
      <c r="B30" s="121">
        <f>SUM(B26:B29)</f>
        <v>-26</v>
      </c>
      <c r="C30" s="121">
        <f>SUM(C26:C29)</f>
        <v>409</v>
      </c>
      <c r="D30" s="121">
        <v>273</v>
      </c>
      <c r="E30" s="121">
        <v>82</v>
      </c>
      <c r="F30" s="121">
        <v>-451</v>
      </c>
      <c r="G30" s="116"/>
    </row>
    <row r="31" spans="1:7" x14ac:dyDescent="0.2">
      <c r="A31" s="25"/>
      <c r="B31" s="160"/>
      <c r="C31" s="160"/>
      <c r="D31" s="160"/>
      <c r="E31" s="160"/>
      <c r="F31" s="160"/>
      <c r="G31" s="116"/>
    </row>
    <row r="32" spans="1:7" x14ac:dyDescent="0.2">
      <c r="A32" s="9" t="s">
        <v>223</v>
      </c>
      <c r="B32" s="83">
        <v>41</v>
      </c>
      <c r="C32" s="83">
        <v>-887</v>
      </c>
      <c r="D32" s="83">
        <v>258</v>
      </c>
      <c r="E32" s="671">
        <v>713</v>
      </c>
      <c r="F32" s="671">
        <v>-604</v>
      </c>
      <c r="G32" s="116"/>
    </row>
    <row r="33" spans="1:7" x14ac:dyDescent="0.2">
      <c r="A33" s="85" t="s">
        <v>103</v>
      </c>
      <c r="B33" s="83">
        <v>1715</v>
      </c>
      <c r="C33" s="83">
        <v>1730</v>
      </c>
      <c r="D33" s="83">
        <v>851</v>
      </c>
      <c r="E33" s="671">
        <v>1108</v>
      </c>
      <c r="F33" s="671">
        <v>1821</v>
      </c>
      <c r="G33" s="116"/>
    </row>
    <row r="34" spans="1:7" x14ac:dyDescent="0.2">
      <c r="A34" s="85" t="s">
        <v>104</v>
      </c>
      <c r="B34" s="80">
        <v>-26</v>
      </c>
      <c r="C34" s="80">
        <v>8</v>
      </c>
      <c r="D34" s="80">
        <v>-1</v>
      </c>
      <c r="E34" s="674" t="s">
        <v>57</v>
      </c>
      <c r="F34" s="674">
        <v>2</v>
      </c>
      <c r="G34" s="116"/>
    </row>
    <row r="35" spans="1:7" x14ac:dyDescent="0.2">
      <c r="A35" s="81" t="s">
        <v>16</v>
      </c>
      <c r="B35" s="82">
        <v>1730</v>
      </c>
      <c r="C35" s="82">
        <v>851</v>
      </c>
      <c r="D35" s="82">
        <v>1108</v>
      </c>
      <c r="E35" s="121">
        <v>1821</v>
      </c>
      <c r="F35" s="121">
        <v>1219</v>
      </c>
      <c r="G35" s="116"/>
    </row>
    <row r="36" spans="1:7" s="116" customFormat="1" x14ac:dyDescent="0.2">
      <c r="A36" s="517" t="s">
        <v>335</v>
      </c>
    </row>
    <row r="37" spans="1:7" ht="14.25" x14ac:dyDescent="0.2">
      <c r="A37" s="48"/>
      <c r="E37" s="116"/>
      <c r="F37" s="116"/>
      <c r="G37" s="116"/>
    </row>
    <row r="38" spans="1:7" x14ac:dyDescent="0.2">
      <c r="A38" s="105"/>
      <c r="E38" s="116"/>
      <c r="F38" s="116"/>
      <c r="G38" s="116"/>
    </row>
  </sheetData>
  <phoneticPr fontId="9" type="noConversion"/>
  <pageMargins left="0.75" right="0.8" top="1" bottom="1" header="0.5" footer="0.5"/>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tabColor theme="0" tint="-0.14999847407452621"/>
    <pageSetUpPr fitToPage="1"/>
  </sheetPr>
  <dimension ref="A1:I19"/>
  <sheetViews>
    <sheetView workbookViewId="0">
      <pane xSplit="1" topLeftCell="B1" activePane="topRight" state="frozen"/>
      <selection activeCell="S40" sqref="S40"/>
      <selection pane="topRight"/>
    </sheetView>
  </sheetViews>
  <sheetFormatPr defaultColWidth="8.85546875" defaultRowHeight="12.75" x14ac:dyDescent="0.2"/>
  <cols>
    <col min="1" max="1" width="36.5703125" style="13" bestFit="1" customWidth="1"/>
    <col min="2" max="16384" width="8.85546875" style="13"/>
  </cols>
  <sheetData>
    <row r="1" spans="1:9" ht="15.75" x14ac:dyDescent="0.25">
      <c r="A1" s="23" t="s">
        <v>84</v>
      </c>
    </row>
    <row r="2" spans="1:9" x14ac:dyDescent="0.2">
      <c r="A2" s="13" t="s">
        <v>283</v>
      </c>
    </row>
    <row r="3" spans="1:9" x14ac:dyDescent="0.2">
      <c r="A3" s="32"/>
      <c r="E3" s="116"/>
      <c r="F3" s="116"/>
      <c r="G3" s="116"/>
      <c r="H3" s="116"/>
      <c r="I3" s="116"/>
    </row>
    <row r="4" spans="1:9" x14ac:dyDescent="0.2">
      <c r="A4" s="19" t="s">
        <v>382</v>
      </c>
      <c r="B4" s="92">
        <v>2014</v>
      </c>
      <c r="C4" s="92">
        <v>2015</v>
      </c>
      <c r="D4" s="92">
        <v>2016</v>
      </c>
      <c r="E4" s="675">
        <v>2017</v>
      </c>
      <c r="F4" s="675">
        <v>2018</v>
      </c>
      <c r="G4" s="116"/>
      <c r="H4" s="116"/>
      <c r="I4" s="116"/>
    </row>
    <row r="5" spans="1:9" x14ac:dyDescent="0.2">
      <c r="A5" s="32" t="s">
        <v>69</v>
      </c>
      <c r="B5" s="122">
        <v>179.19</v>
      </c>
      <c r="C5" s="122">
        <v>221.73</v>
      </c>
      <c r="D5" s="122">
        <v>342.16</v>
      </c>
      <c r="E5" s="191">
        <v>326</v>
      </c>
      <c r="F5" s="191">
        <v>344.71</v>
      </c>
      <c r="G5" s="116"/>
      <c r="H5" s="116"/>
      <c r="I5" s="116"/>
    </row>
    <row r="6" spans="1:9" x14ac:dyDescent="0.2">
      <c r="A6" s="32" t="s">
        <v>70</v>
      </c>
      <c r="B6" s="192">
        <v>0.61</v>
      </c>
      <c r="C6" s="151">
        <v>0.65</v>
      </c>
      <c r="D6" s="151">
        <v>0.74</v>
      </c>
      <c r="E6" s="191">
        <v>0.78</v>
      </c>
      <c r="F6" s="191">
        <v>0.75</v>
      </c>
      <c r="G6" s="116"/>
      <c r="H6" s="116"/>
      <c r="I6" s="116"/>
    </row>
    <row r="7" spans="1:9" x14ac:dyDescent="0.2">
      <c r="A7" s="32" t="s">
        <v>142</v>
      </c>
      <c r="B7" s="191">
        <v>53.64</v>
      </c>
      <c r="C7" s="151">
        <v>64.44</v>
      </c>
      <c r="D7" s="151">
        <v>69.88</v>
      </c>
      <c r="E7" s="191">
        <v>68.94</v>
      </c>
      <c r="F7" s="191">
        <v>68.84</v>
      </c>
      <c r="G7" s="116"/>
      <c r="H7" s="116"/>
      <c r="I7" s="116"/>
    </row>
    <row r="8" spans="1:9" x14ac:dyDescent="0.2">
      <c r="A8" s="19"/>
      <c r="E8" s="116"/>
      <c r="F8" s="116"/>
      <c r="G8" s="116"/>
      <c r="H8" s="116"/>
      <c r="I8" s="116"/>
    </row>
    <row r="9" spans="1:9" x14ac:dyDescent="0.2">
      <c r="A9" s="32"/>
      <c r="E9" s="116"/>
      <c r="F9" s="116"/>
      <c r="G9" s="116"/>
      <c r="H9" s="116"/>
      <c r="I9" s="116"/>
    </row>
    <row r="10" spans="1:9" x14ac:dyDescent="0.2">
      <c r="A10" s="32"/>
      <c r="E10" s="116"/>
      <c r="F10" s="116"/>
      <c r="G10" s="116"/>
      <c r="H10" s="116"/>
      <c r="I10" s="116"/>
    </row>
    <row r="11" spans="1:9" x14ac:dyDescent="0.2">
      <c r="A11" s="32"/>
      <c r="E11" s="116"/>
      <c r="F11" s="116"/>
      <c r="G11" s="116"/>
      <c r="H11" s="116"/>
      <c r="I11" s="116"/>
    </row>
    <row r="12" spans="1:9" x14ac:dyDescent="0.2">
      <c r="A12" s="32"/>
      <c r="E12" s="116"/>
      <c r="F12" s="116"/>
      <c r="G12" s="116"/>
      <c r="H12" s="116"/>
      <c r="I12" s="116"/>
    </row>
    <row r="13" spans="1:9" x14ac:dyDescent="0.2">
      <c r="E13" s="116"/>
      <c r="F13" s="116"/>
      <c r="G13" s="116"/>
      <c r="H13" s="116"/>
      <c r="I13" s="116"/>
    </row>
    <row r="14" spans="1:9" x14ac:dyDescent="0.2">
      <c r="A14" s="32"/>
    </row>
    <row r="15" spans="1:9" x14ac:dyDescent="0.2">
      <c r="A15" s="38"/>
    </row>
    <row r="16" spans="1:9" ht="15" x14ac:dyDescent="0.2">
      <c r="A16" s="33"/>
    </row>
    <row r="17" spans="1:1" ht="15" x14ac:dyDescent="0.2">
      <c r="A17" s="33"/>
    </row>
    <row r="18" spans="1:1" ht="15" x14ac:dyDescent="0.2">
      <c r="A18" s="33"/>
    </row>
    <row r="19" spans="1:1" ht="15" x14ac:dyDescent="0.2">
      <c r="A19" s="30"/>
    </row>
  </sheetData>
  <phoneticPr fontId="9" type="noConversion"/>
  <pageMargins left="0.75" right="0.8"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0" tint="-0.14999847407452621"/>
    <pageSetUpPr fitToPage="1"/>
  </sheetPr>
  <dimension ref="A1:I53"/>
  <sheetViews>
    <sheetView zoomScaleNormal="100" workbookViewId="0">
      <pane xSplit="1" topLeftCell="B1" activePane="topRight" state="frozen"/>
      <selection activeCell="D40" sqref="D40"/>
      <selection pane="topRight"/>
    </sheetView>
  </sheetViews>
  <sheetFormatPr defaultColWidth="8.85546875" defaultRowHeight="12.75" x14ac:dyDescent="0.2"/>
  <cols>
    <col min="1" max="1" width="36.85546875" style="13" customWidth="1"/>
    <col min="2" max="2" width="7.7109375" style="13" customWidth="1"/>
    <col min="3" max="4" width="8.28515625" style="13" customWidth="1"/>
    <col min="5" max="16384" width="8.85546875" style="13"/>
  </cols>
  <sheetData>
    <row r="1" spans="1:9" ht="15.75" x14ac:dyDescent="0.25">
      <c r="A1" s="23" t="s">
        <v>266</v>
      </c>
    </row>
    <row r="4" spans="1:9" x14ac:dyDescent="0.2">
      <c r="A4" s="24" t="s">
        <v>0</v>
      </c>
      <c r="B4" s="126" t="s">
        <v>122</v>
      </c>
      <c r="C4" s="126" t="s">
        <v>134</v>
      </c>
      <c r="D4" s="126" t="s">
        <v>143</v>
      </c>
      <c r="E4" s="126" t="s">
        <v>313</v>
      </c>
      <c r="F4" s="126" t="s">
        <v>357</v>
      </c>
    </row>
    <row r="5" spans="1:9" x14ac:dyDescent="0.2">
      <c r="A5" s="98" t="s">
        <v>108</v>
      </c>
      <c r="B5" s="97"/>
      <c r="C5" s="97"/>
      <c r="D5" s="97"/>
      <c r="E5" s="97"/>
      <c r="F5" s="97"/>
    </row>
    <row r="6" spans="1:9" x14ac:dyDescent="0.2">
      <c r="A6" s="12" t="s">
        <v>1</v>
      </c>
      <c r="B6" s="29">
        <v>846</v>
      </c>
      <c r="C6" s="29">
        <v>665</v>
      </c>
      <c r="D6" s="29">
        <v>766</v>
      </c>
      <c r="E6" s="577">
        <v>1663</v>
      </c>
      <c r="F6" s="577">
        <v>2162</v>
      </c>
      <c r="G6" s="116"/>
      <c r="H6" s="116"/>
    </row>
    <row r="7" spans="1:9" x14ac:dyDescent="0.2">
      <c r="A7" s="2" t="s">
        <v>2</v>
      </c>
      <c r="B7" s="125">
        <v>-456</v>
      </c>
      <c r="C7" s="125">
        <v>-429</v>
      </c>
      <c r="D7" s="125">
        <v>-413</v>
      </c>
      <c r="E7" s="578">
        <v>-755</v>
      </c>
      <c r="F7" s="578">
        <v>-1077</v>
      </c>
      <c r="G7" s="116"/>
      <c r="H7" s="116"/>
    </row>
    <row r="8" spans="1:9" x14ac:dyDescent="0.2">
      <c r="A8" s="1" t="s">
        <v>3</v>
      </c>
      <c r="B8" s="17">
        <v>390</v>
      </c>
      <c r="C8" s="17">
        <v>236</v>
      </c>
      <c r="D8" s="17">
        <v>353</v>
      </c>
      <c r="E8" s="115">
        <v>908</v>
      </c>
      <c r="F8" s="115">
        <v>1085</v>
      </c>
      <c r="G8" s="116"/>
      <c r="H8" s="116"/>
    </row>
    <row r="9" spans="1:9" x14ac:dyDescent="0.2">
      <c r="A9" s="3" t="s">
        <v>4</v>
      </c>
      <c r="B9" s="15">
        <v>-25</v>
      </c>
      <c r="C9" s="15">
        <v>-27</v>
      </c>
      <c r="D9" s="15">
        <v>-32</v>
      </c>
      <c r="E9" s="118">
        <v>-69</v>
      </c>
      <c r="F9" s="118">
        <v>-94</v>
      </c>
      <c r="G9" s="116"/>
      <c r="H9" s="116"/>
    </row>
    <row r="10" spans="1:9" x14ac:dyDescent="0.2">
      <c r="A10" s="3" t="s">
        <v>5</v>
      </c>
      <c r="B10" s="15">
        <v>-139</v>
      </c>
      <c r="C10" s="15">
        <v>-126</v>
      </c>
      <c r="D10" s="15">
        <v>-104</v>
      </c>
      <c r="E10" s="118">
        <v>-108</v>
      </c>
      <c r="F10" s="118">
        <v>-115</v>
      </c>
      <c r="G10" s="579"/>
      <c r="H10" s="579"/>
      <c r="I10" s="124"/>
    </row>
    <row r="11" spans="1:9" x14ac:dyDescent="0.2">
      <c r="A11" s="3" t="s">
        <v>224</v>
      </c>
      <c r="B11" s="28">
        <v>5</v>
      </c>
      <c r="C11" s="28">
        <v>22</v>
      </c>
      <c r="D11" s="28">
        <v>4</v>
      </c>
      <c r="E11" s="580">
        <v>4</v>
      </c>
      <c r="F11" s="580">
        <v>4</v>
      </c>
      <c r="G11" s="116"/>
      <c r="H11" s="116"/>
    </row>
    <row r="12" spans="1:9" x14ac:dyDescent="0.2">
      <c r="A12" s="3" t="s">
        <v>225</v>
      </c>
      <c r="B12" s="15">
        <v>-137</v>
      </c>
      <c r="C12" s="15">
        <v>-15</v>
      </c>
      <c r="D12" s="15">
        <v>-3</v>
      </c>
      <c r="E12" s="118">
        <v>-20</v>
      </c>
      <c r="F12" s="118">
        <v>-29</v>
      </c>
      <c r="G12" s="579"/>
      <c r="H12" s="116"/>
    </row>
    <row r="13" spans="1:9" x14ac:dyDescent="0.2">
      <c r="A13" s="39" t="s">
        <v>76</v>
      </c>
      <c r="B13" s="42">
        <f t="shared" ref="B13" si="0">SUM(B9:B12)</f>
        <v>-296</v>
      </c>
      <c r="C13" s="42">
        <f>SUM(C9:C12)</f>
        <v>-146</v>
      </c>
      <c r="D13" s="42">
        <f>SUM(D9:D12)</f>
        <v>-135</v>
      </c>
      <c r="E13" s="581">
        <f>SUM(E9:E12)</f>
        <v>-193</v>
      </c>
      <c r="F13" s="581">
        <f>SUM(F9:F12)</f>
        <v>-234</v>
      </c>
      <c r="G13" s="116"/>
      <c r="H13" s="116"/>
    </row>
    <row r="14" spans="1:9" x14ac:dyDescent="0.2">
      <c r="A14" s="161" t="s">
        <v>87</v>
      </c>
      <c r="B14" s="162">
        <v>94</v>
      </c>
      <c r="C14" s="162">
        <v>90</v>
      </c>
      <c r="D14" s="162">
        <v>218</v>
      </c>
      <c r="E14" s="582">
        <v>715</v>
      </c>
      <c r="F14" s="582">
        <v>851</v>
      </c>
      <c r="G14" s="116"/>
      <c r="H14" s="583"/>
      <c r="I14" s="43"/>
    </row>
    <row r="15" spans="1:9" x14ac:dyDescent="0.2">
      <c r="A15" s="3" t="s">
        <v>6</v>
      </c>
      <c r="B15" s="43">
        <v>10</v>
      </c>
      <c r="C15" s="43">
        <v>9</v>
      </c>
      <c r="D15" s="43">
        <v>9</v>
      </c>
      <c r="E15" s="584">
        <v>30</v>
      </c>
      <c r="F15" s="584">
        <v>33</v>
      </c>
      <c r="G15" s="116"/>
      <c r="H15" s="583"/>
      <c r="I15" s="43"/>
    </row>
    <row r="16" spans="1:9" x14ac:dyDescent="0.2">
      <c r="A16" s="3" t="s">
        <v>7</v>
      </c>
      <c r="B16" s="44">
        <v>-38</v>
      </c>
      <c r="C16" s="44">
        <v>-27</v>
      </c>
      <c r="D16" s="44">
        <v>-56</v>
      </c>
      <c r="E16" s="585">
        <v>-165</v>
      </c>
      <c r="F16" s="585">
        <v>-245</v>
      </c>
      <c r="G16" s="116"/>
      <c r="H16" s="116"/>
    </row>
    <row r="17" spans="1:8" x14ac:dyDescent="0.2">
      <c r="A17" s="163" t="s">
        <v>358</v>
      </c>
      <c r="B17" s="502">
        <v>-235</v>
      </c>
      <c r="C17" s="502">
        <v>-60</v>
      </c>
      <c r="D17" s="125">
        <v>49</v>
      </c>
      <c r="E17" s="578" t="s">
        <v>57</v>
      </c>
      <c r="F17" s="578">
        <v>3</v>
      </c>
      <c r="G17" s="116"/>
      <c r="H17" s="116"/>
    </row>
    <row r="18" spans="1:8" x14ac:dyDescent="0.2">
      <c r="A18" s="12" t="s">
        <v>371</v>
      </c>
      <c r="B18" s="128">
        <v>-169</v>
      </c>
      <c r="C18" s="128">
        <v>12</v>
      </c>
      <c r="D18" s="128">
        <v>220</v>
      </c>
      <c r="E18" s="586">
        <v>580</v>
      </c>
      <c r="F18" s="586">
        <v>642</v>
      </c>
      <c r="G18" s="116"/>
      <c r="H18" s="116"/>
    </row>
    <row r="19" spans="1:8" x14ac:dyDescent="0.2">
      <c r="A19" s="2" t="s">
        <v>8</v>
      </c>
      <c r="B19" s="125">
        <v>-65</v>
      </c>
      <c r="C19" s="125">
        <v>-24</v>
      </c>
      <c r="D19" s="125">
        <v>-43</v>
      </c>
      <c r="E19" s="578">
        <v>-133</v>
      </c>
      <c r="F19" s="578">
        <v>-132</v>
      </c>
      <c r="G19" s="116"/>
      <c r="H19" s="116"/>
    </row>
    <row r="20" spans="1:8" x14ac:dyDescent="0.2">
      <c r="A20" s="53" t="s">
        <v>227</v>
      </c>
      <c r="B20" s="50">
        <f t="shared" ref="B20:D20" si="1">B19+B18</f>
        <v>-234</v>
      </c>
      <c r="C20" s="50">
        <f t="shared" si="1"/>
        <v>-12</v>
      </c>
      <c r="D20" s="50">
        <f t="shared" si="1"/>
        <v>177</v>
      </c>
      <c r="E20" s="160">
        <v>447</v>
      </c>
      <c r="F20" s="160">
        <v>510</v>
      </c>
      <c r="G20" s="116"/>
      <c r="H20" s="116"/>
    </row>
    <row r="21" spans="1:8" x14ac:dyDescent="0.2">
      <c r="A21" s="167" t="s">
        <v>105</v>
      </c>
      <c r="B21" s="44"/>
      <c r="C21" s="44"/>
      <c r="D21" s="44"/>
      <c r="E21" s="585"/>
      <c r="F21" s="585"/>
      <c r="G21" s="116"/>
      <c r="H21" s="116"/>
    </row>
    <row r="22" spans="1:8" x14ac:dyDescent="0.2">
      <c r="A22" s="3" t="s">
        <v>228</v>
      </c>
      <c r="B22" s="44">
        <v>-2128</v>
      </c>
      <c r="C22" s="44">
        <v>0</v>
      </c>
      <c r="D22" s="44">
        <v>0</v>
      </c>
      <c r="E22" s="585">
        <v>0</v>
      </c>
      <c r="F22" s="585">
        <v>0</v>
      </c>
      <c r="G22" s="116"/>
      <c r="H22" s="116"/>
    </row>
    <row r="23" spans="1:8" x14ac:dyDescent="0.2">
      <c r="A23" s="55" t="s">
        <v>240</v>
      </c>
      <c r="B23" s="135">
        <f>B22+B20</f>
        <v>-2362</v>
      </c>
      <c r="C23" s="135">
        <f t="shared" ref="C23:D23" si="2">C22+C20</f>
        <v>-12</v>
      </c>
      <c r="D23" s="135">
        <f t="shared" si="2"/>
        <v>177</v>
      </c>
      <c r="E23" s="587">
        <v>447</v>
      </c>
      <c r="F23" s="587">
        <v>510</v>
      </c>
      <c r="G23" s="116"/>
      <c r="H23" s="116"/>
    </row>
    <row r="24" spans="1:8" x14ac:dyDescent="0.2">
      <c r="A24" s="1"/>
      <c r="B24" s="123"/>
      <c r="C24" s="123"/>
      <c r="D24" s="123"/>
      <c r="E24" s="116"/>
      <c r="F24" s="116"/>
      <c r="G24" s="116"/>
      <c r="H24" s="116"/>
    </row>
    <row r="25" spans="1:8" x14ac:dyDescent="0.2">
      <c r="A25" s="3" t="s">
        <v>9</v>
      </c>
      <c r="B25" s="47"/>
      <c r="C25" s="47"/>
      <c r="D25" s="47"/>
      <c r="E25" s="116"/>
      <c r="F25" s="116"/>
      <c r="G25" s="116"/>
      <c r="H25" s="116"/>
    </row>
    <row r="26" spans="1:8" x14ac:dyDescent="0.2">
      <c r="A26" s="3" t="s">
        <v>229</v>
      </c>
      <c r="B26" s="129">
        <f>B23</f>
        <v>-2362</v>
      </c>
      <c r="C26" s="129">
        <f>C23</f>
        <v>-12</v>
      </c>
      <c r="D26" s="129">
        <v>177</v>
      </c>
      <c r="E26" s="588">
        <v>447</v>
      </c>
      <c r="F26" s="588">
        <v>510</v>
      </c>
      <c r="G26" s="116"/>
      <c r="H26" s="116"/>
    </row>
    <row r="27" spans="1:8" x14ac:dyDescent="0.2">
      <c r="A27" s="2" t="s">
        <v>226</v>
      </c>
      <c r="B27" s="44">
        <v>0</v>
      </c>
      <c r="C27" s="44">
        <v>0</v>
      </c>
      <c r="D27" s="44">
        <v>0</v>
      </c>
      <c r="E27" s="585">
        <v>0</v>
      </c>
      <c r="F27" s="585">
        <v>0</v>
      </c>
      <c r="G27" s="116"/>
      <c r="H27" s="116"/>
    </row>
    <row r="28" spans="1:8" x14ac:dyDescent="0.2">
      <c r="A28" s="5"/>
      <c r="B28" s="132">
        <f>B23</f>
        <v>-2362</v>
      </c>
      <c r="C28" s="132">
        <f>C23</f>
        <v>-12</v>
      </c>
      <c r="D28" s="132">
        <f>D23</f>
        <v>177</v>
      </c>
      <c r="E28" s="589">
        <v>447</v>
      </c>
      <c r="F28" s="589">
        <v>510</v>
      </c>
      <c r="G28" s="116"/>
      <c r="H28" s="116"/>
    </row>
    <row r="29" spans="1:8" x14ac:dyDescent="0.2">
      <c r="A29" s="12" t="s">
        <v>241</v>
      </c>
      <c r="B29" s="169"/>
      <c r="C29" s="169"/>
      <c r="D29" s="169"/>
      <c r="E29" s="590"/>
      <c r="F29" s="590"/>
      <c r="G29" s="116"/>
      <c r="H29" s="116"/>
    </row>
    <row r="30" spans="1:8" x14ac:dyDescent="0.2">
      <c r="A30" s="3" t="s">
        <v>246</v>
      </c>
      <c r="B30" s="44"/>
      <c r="C30" s="44"/>
      <c r="D30" s="44"/>
      <c r="E30" s="585"/>
      <c r="F30" s="585"/>
      <c r="G30" s="116"/>
      <c r="H30" s="116"/>
    </row>
    <row r="31" spans="1:8" x14ac:dyDescent="0.2">
      <c r="A31" s="163" t="s">
        <v>247</v>
      </c>
      <c r="B31" s="170">
        <v>-1</v>
      </c>
      <c r="C31" s="170" t="s">
        <v>57</v>
      </c>
      <c r="D31" s="170" t="s">
        <v>57</v>
      </c>
      <c r="E31" s="591">
        <v>1</v>
      </c>
      <c r="F31" s="591" t="s">
        <v>57</v>
      </c>
      <c r="G31" s="116"/>
      <c r="H31" s="116"/>
    </row>
    <row r="32" spans="1:8" x14ac:dyDescent="0.2">
      <c r="A32" s="171"/>
      <c r="B32" s="132">
        <v>-1</v>
      </c>
      <c r="C32" s="132" t="s">
        <v>57</v>
      </c>
      <c r="D32" s="132" t="s">
        <v>57</v>
      </c>
      <c r="E32" s="589">
        <v>1</v>
      </c>
      <c r="F32" s="589"/>
      <c r="G32" s="116"/>
      <c r="H32" s="116"/>
    </row>
    <row r="33" spans="1:8" x14ac:dyDescent="0.2">
      <c r="A33" s="3" t="s">
        <v>242</v>
      </c>
      <c r="B33" s="44"/>
      <c r="C33" s="44"/>
      <c r="D33" s="44"/>
      <c r="E33" s="585"/>
      <c r="F33" s="585"/>
      <c r="G33" s="116"/>
      <c r="H33" s="116"/>
    </row>
    <row r="34" spans="1:8" s="14" customFormat="1" x14ac:dyDescent="0.2">
      <c r="A34" s="3" t="s">
        <v>243</v>
      </c>
      <c r="B34" s="129">
        <v>-430</v>
      </c>
      <c r="C34" s="129">
        <v>-1773</v>
      </c>
      <c r="D34" s="129">
        <v>35</v>
      </c>
      <c r="E34" s="588">
        <v>8</v>
      </c>
      <c r="F34" s="588">
        <v>-427</v>
      </c>
      <c r="G34" s="592"/>
      <c r="H34" s="592"/>
    </row>
    <row r="35" spans="1:8" s="14" customFormat="1" x14ac:dyDescent="0.2">
      <c r="A35" s="3" t="s">
        <v>248</v>
      </c>
      <c r="B35" s="129">
        <v>647</v>
      </c>
      <c r="C35" s="129" t="s">
        <v>57</v>
      </c>
      <c r="D35" s="129" t="s">
        <v>57</v>
      </c>
      <c r="E35" s="588" t="s">
        <v>57</v>
      </c>
      <c r="F35" s="588" t="s">
        <v>57</v>
      </c>
      <c r="G35" s="592"/>
      <c r="H35" s="592"/>
    </row>
    <row r="36" spans="1:8" x14ac:dyDescent="0.2">
      <c r="A36" s="3" t="s">
        <v>249</v>
      </c>
      <c r="B36" s="129">
        <v>24</v>
      </c>
      <c r="C36" s="129" t="s">
        <v>57</v>
      </c>
      <c r="D36" s="129" t="s">
        <v>57</v>
      </c>
      <c r="E36" s="588" t="s">
        <v>57</v>
      </c>
      <c r="F36" s="588" t="s">
        <v>57</v>
      </c>
      <c r="G36" s="116"/>
      <c r="H36" s="116"/>
    </row>
    <row r="37" spans="1:8" x14ac:dyDescent="0.2">
      <c r="A37" s="171" t="s">
        <v>244</v>
      </c>
      <c r="B37" s="132">
        <v>240</v>
      </c>
      <c r="C37" s="132">
        <v>-1773</v>
      </c>
      <c r="D37" s="132">
        <v>35</v>
      </c>
      <c r="E37" s="589">
        <v>8</v>
      </c>
      <c r="F37" s="589">
        <v>-427</v>
      </c>
      <c r="G37" s="116"/>
      <c r="H37" s="116"/>
    </row>
    <row r="38" spans="1:8" x14ac:dyDescent="0.2">
      <c r="A38" s="171" t="s">
        <v>245</v>
      </c>
      <c r="B38" s="132">
        <v>-2122</v>
      </c>
      <c r="C38" s="132">
        <v>-1785</v>
      </c>
      <c r="D38" s="132">
        <v>212</v>
      </c>
      <c r="E38" s="589">
        <v>456</v>
      </c>
      <c r="F38" s="589">
        <v>83</v>
      </c>
      <c r="G38" s="116"/>
      <c r="H38" s="116"/>
    </row>
    <row r="39" spans="1:8" x14ac:dyDescent="0.2">
      <c r="A39" s="3" t="s">
        <v>9</v>
      </c>
      <c r="B39" s="129"/>
      <c r="C39" s="129"/>
      <c r="D39" s="129"/>
      <c r="E39" s="588"/>
      <c r="F39" s="588"/>
      <c r="G39" s="116"/>
      <c r="H39" s="116"/>
    </row>
    <row r="40" spans="1:8" x14ac:dyDescent="0.2">
      <c r="A40" s="3" t="s">
        <v>229</v>
      </c>
      <c r="B40" s="129">
        <v>-2121</v>
      </c>
      <c r="C40" s="129">
        <v>-1785</v>
      </c>
      <c r="D40" s="129">
        <v>212</v>
      </c>
      <c r="E40" s="588">
        <v>456</v>
      </c>
      <c r="F40" s="588">
        <v>82</v>
      </c>
      <c r="G40" s="116"/>
      <c r="H40" s="116"/>
    </row>
    <row r="41" spans="1:8" x14ac:dyDescent="0.2">
      <c r="A41" s="2" t="s">
        <v>226</v>
      </c>
      <c r="B41" s="129">
        <v>-1</v>
      </c>
      <c r="C41" s="129" t="s">
        <v>57</v>
      </c>
      <c r="D41" s="129" t="s">
        <v>57</v>
      </c>
      <c r="E41" s="588" t="s">
        <v>57</v>
      </c>
      <c r="F41" s="588">
        <v>1</v>
      </c>
      <c r="G41" s="116"/>
      <c r="H41" s="116"/>
    </row>
    <row r="42" spans="1:8" x14ac:dyDescent="0.2">
      <c r="A42" s="172" t="s">
        <v>378</v>
      </c>
      <c r="B42" s="168"/>
      <c r="C42" s="168"/>
      <c r="D42" s="168"/>
      <c r="E42" s="593"/>
      <c r="F42" s="593"/>
      <c r="G42" s="116"/>
      <c r="H42" s="116"/>
    </row>
    <row r="43" spans="1:8" x14ac:dyDescent="0.2">
      <c r="A43" s="3" t="s">
        <v>108</v>
      </c>
      <c r="B43" s="129">
        <v>-413</v>
      </c>
      <c r="C43" s="129">
        <v>-1785</v>
      </c>
      <c r="D43" s="129">
        <v>212</v>
      </c>
      <c r="E43" s="588">
        <v>456</v>
      </c>
      <c r="F43" s="588">
        <v>82</v>
      </c>
      <c r="G43" s="116"/>
      <c r="H43" s="116"/>
    </row>
    <row r="44" spans="1:8" x14ac:dyDescent="0.2">
      <c r="A44" s="2" t="s">
        <v>250</v>
      </c>
      <c r="B44" s="129">
        <v>-1708</v>
      </c>
      <c r="C44" s="129" t="s">
        <v>57</v>
      </c>
      <c r="D44" s="129" t="s">
        <v>57</v>
      </c>
      <c r="E44" s="588" t="s">
        <v>57</v>
      </c>
      <c r="F44" s="588">
        <v>0</v>
      </c>
      <c r="G44" s="116"/>
      <c r="H44" s="116"/>
    </row>
    <row r="45" spans="1:8" x14ac:dyDescent="0.2">
      <c r="A45" s="5"/>
      <c r="B45" s="132">
        <v>-2121</v>
      </c>
      <c r="C45" s="132">
        <v>-1785</v>
      </c>
      <c r="D45" s="132">
        <v>212</v>
      </c>
      <c r="E45" s="589">
        <v>456</v>
      </c>
      <c r="F45" s="589">
        <v>82</v>
      </c>
      <c r="G45" s="116"/>
      <c r="H45" s="116"/>
    </row>
    <row r="46" spans="1:8" x14ac:dyDescent="0.2">
      <c r="A46" s="1" t="s">
        <v>230</v>
      </c>
      <c r="B46" s="133"/>
      <c r="C46" s="133"/>
      <c r="D46" s="133"/>
      <c r="E46" s="594"/>
      <c r="F46" s="594"/>
      <c r="G46" s="116"/>
      <c r="H46" s="116"/>
    </row>
    <row r="47" spans="1:8" x14ac:dyDescent="0.2">
      <c r="A47" s="94" t="s">
        <v>10</v>
      </c>
      <c r="B47" s="134">
        <v>-5.28</v>
      </c>
      <c r="C47" s="134">
        <v>-0.03</v>
      </c>
      <c r="D47" s="134">
        <v>0.4</v>
      </c>
      <c r="E47" s="595">
        <v>1</v>
      </c>
      <c r="F47" s="595">
        <v>1.1399999999999999</v>
      </c>
      <c r="G47" s="116"/>
      <c r="H47" s="116"/>
    </row>
    <row r="48" spans="1:8" x14ac:dyDescent="0.2">
      <c r="A48" s="3" t="s">
        <v>106</v>
      </c>
      <c r="B48" s="130">
        <v>-0.52</v>
      </c>
      <c r="C48" s="130">
        <v>-0.03</v>
      </c>
      <c r="D48" s="130">
        <v>0.4</v>
      </c>
      <c r="E48" s="596">
        <v>1</v>
      </c>
      <c r="F48" s="596">
        <v>1.1399999999999999</v>
      </c>
      <c r="G48" s="116"/>
      <c r="H48" s="116"/>
    </row>
    <row r="49" spans="1:8" x14ac:dyDescent="0.2">
      <c r="A49" s="3" t="s">
        <v>107</v>
      </c>
      <c r="B49" s="96">
        <v>-4.76</v>
      </c>
      <c r="C49" s="44">
        <v>0</v>
      </c>
      <c r="D49" s="44">
        <v>0</v>
      </c>
      <c r="E49" s="585">
        <v>0</v>
      </c>
      <c r="F49" s="585">
        <v>0</v>
      </c>
      <c r="G49" s="116"/>
      <c r="H49" s="116"/>
    </row>
    <row r="50" spans="1:8" x14ac:dyDescent="0.2">
      <c r="A50" s="3"/>
      <c r="B50" s="95"/>
      <c r="C50" s="95"/>
      <c r="D50" s="95"/>
      <c r="E50" s="597"/>
      <c r="F50" s="597"/>
      <c r="G50" s="116"/>
      <c r="H50" s="116"/>
    </row>
    <row r="51" spans="1:8" x14ac:dyDescent="0.2">
      <c r="A51" s="94" t="s">
        <v>231</v>
      </c>
      <c r="B51" s="127">
        <v>0.01</v>
      </c>
      <c r="C51" s="134">
        <v>-0.02</v>
      </c>
      <c r="D51" s="134">
        <v>0.4</v>
      </c>
      <c r="E51" s="595">
        <v>1.07</v>
      </c>
      <c r="F51" s="595">
        <v>1.18</v>
      </c>
      <c r="G51" s="116"/>
      <c r="H51" s="116"/>
    </row>
    <row r="52" spans="1:8" x14ac:dyDescent="0.2">
      <c r="A52" s="3" t="s">
        <v>106</v>
      </c>
      <c r="B52" s="96">
        <v>0.19</v>
      </c>
      <c r="C52" s="96">
        <v>-0.02</v>
      </c>
      <c r="D52" s="96">
        <v>0.4</v>
      </c>
      <c r="E52" s="596">
        <v>1.07</v>
      </c>
      <c r="F52" s="596">
        <v>1.18</v>
      </c>
      <c r="G52" s="116"/>
      <c r="H52" s="116"/>
    </row>
    <row r="53" spans="1:8" x14ac:dyDescent="0.2">
      <c r="A53" s="3" t="s">
        <v>107</v>
      </c>
      <c r="B53" s="96">
        <v>-0.18</v>
      </c>
      <c r="C53" s="44">
        <v>0</v>
      </c>
      <c r="D53" s="44">
        <v>0</v>
      </c>
      <c r="E53" s="585">
        <v>0</v>
      </c>
      <c r="F53" s="585">
        <v>0</v>
      </c>
      <c r="G53" s="116"/>
      <c r="H53" s="116"/>
    </row>
  </sheetData>
  <phoneticPr fontId="0" type="noConversion"/>
  <printOptions headings="1" gridLines="1"/>
  <pageMargins left="0.75" right="0.8"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0" tint="-0.14999847407452621"/>
    <pageSetUpPr fitToPage="1"/>
  </sheetPr>
  <dimension ref="A1:N43"/>
  <sheetViews>
    <sheetView showGridLines="0" zoomScaleNormal="100" workbookViewId="0">
      <pane xSplit="1" topLeftCell="B1" activePane="topRight" state="frozen"/>
      <selection activeCell="D40" sqref="D40"/>
      <selection pane="topRight"/>
    </sheetView>
  </sheetViews>
  <sheetFormatPr defaultColWidth="8.85546875" defaultRowHeight="12.75" x14ac:dyDescent="0.2"/>
  <cols>
    <col min="1" max="1" width="66.42578125" style="13" customWidth="1"/>
    <col min="2" max="2" width="8.140625" style="13" customWidth="1"/>
    <col min="3" max="7" width="7.7109375" style="13" customWidth="1"/>
    <col min="8" max="9" width="7.5703125" style="13" customWidth="1"/>
    <col min="10" max="16384" width="8.85546875" style="13"/>
  </cols>
  <sheetData>
    <row r="1" spans="1:14" ht="15.75" x14ac:dyDescent="0.25">
      <c r="A1" s="23" t="s">
        <v>269</v>
      </c>
    </row>
    <row r="2" spans="1:14" ht="12.75" customHeight="1" x14ac:dyDescent="0.2">
      <c r="A2" s="140"/>
    </row>
    <row r="3" spans="1:14" ht="13.9" customHeight="1" x14ac:dyDescent="0.2">
      <c r="A3" s="186" t="s">
        <v>236</v>
      </c>
      <c r="B3" s="686" t="s">
        <v>122</v>
      </c>
      <c r="C3" s="687"/>
      <c r="D3" s="686" t="s">
        <v>134</v>
      </c>
      <c r="E3" s="687"/>
      <c r="F3" s="686" t="s">
        <v>143</v>
      </c>
      <c r="G3" s="687"/>
      <c r="H3" s="686">
        <v>2017</v>
      </c>
      <c r="I3" s="687"/>
      <c r="J3" s="686">
        <v>2018</v>
      </c>
      <c r="K3" s="687"/>
    </row>
    <row r="4" spans="1:14" ht="13.9" customHeight="1" x14ac:dyDescent="0.2">
      <c r="A4" s="676" t="s">
        <v>235</v>
      </c>
      <c r="B4" s="677" t="s">
        <v>171</v>
      </c>
      <c r="C4" s="677" t="s">
        <v>0</v>
      </c>
      <c r="D4" s="677" t="s">
        <v>171</v>
      </c>
      <c r="E4" s="677" t="s">
        <v>0</v>
      </c>
      <c r="F4" s="677" t="s">
        <v>171</v>
      </c>
      <c r="G4" s="677" t="s">
        <v>0</v>
      </c>
      <c r="H4" s="677" t="s">
        <v>171</v>
      </c>
      <c r="I4" s="677" t="s">
        <v>0</v>
      </c>
      <c r="J4" s="677" t="s">
        <v>171</v>
      </c>
      <c r="K4" s="677" t="s">
        <v>0</v>
      </c>
      <c r="L4" s="116"/>
      <c r="M4" s="116"/>
      <c r="N4" s="116"/>
    </row>
    <row r="5" spans="1:14" ht="13.9" customHeight="1" x14ac:dyDescent="0.2">
      <c r="A5" s="164" t="s">
        <v>54</v>
      </c>
      <c r="B5" s="599">
        <v>78</v>
      </c>
      <c r="C5" s="599">
        <v>550</v>
      </c>
      <c r="D5" s="599">
        <v>83</v>
      </c>
      <c r="E5" s="599">
        <v>459</v>
      </c>
      <c r="F5" s="599">
        <v>90</v>
      </c>
      <c r="G5" s="599">
        <v>441</v>
      </c>
      <c r="H5" s="599">
        <v>101</v>
      </c>
      <c r="I5" s="599">
        <v>629</v>
      </c>
      <c r="J5" s="599">
        <v>106</v>
      </c>
      <c r="K5" s="599">
        <v>690</v>
      </c>
      <c r="L5" s="116"/>
      <c r="M5" s="116"/>
      <c r="N5" s="116"/>
    </row>
    <row r="6" spans="1:14" ht="13.9" customHeight="1" x14ac:dyDescent="0.2">
      <c r="A6" s="164" t="s">
        <v>144</v>
      </c>
      <c r="B6" s="600" t="s">
        <v>57</v>
      </c>
      <c r="C6" s="600" t="s">
        <v>57</v>
      </c>
      <c r="D6" s="600" t="s">
        <v>57</v>
      </c>
      <c r="E6" s="600" t="s">
        <v>57</v>
      </c>
      <c r="F6" s="600">
        <v>16</v>
      </c>
      <c r="G6" s="600">
        <v>85</v>
      </c>
      <c r="H6" s="600">
        <v>108</v>
      </c>
      <c r="I6" s="600">
        <v>629</v>
      </c>
      <c r="J6" s="600">
        <v>190</v>
      </c>
      <c r="K6" s="600">
        <v>1087</v>
      </c>
      <c r="L6" s="116"/>
      <c r="M6" s="116"/>
      <c r="N6" s="116"/>
    </row>
    <row r="7" spans="1:14" ht="13.9" customHeight="1" x14ac:dyDescent="0.2">
      <c r="A7" s="164" t="s">
        <v>239</v>
      </c>
      <c r="B7" s="164">
        <v>122</v>
      </c>
      <c r="C7" s="600">
        <v>144</v>
      </c>
      <c r="D7" s="600">
        <v>96</v>
      </c>
      <c r="E7" s="600">
        <v>102</v>
      </c>
      <c r="F7" s="600">
        <v>75</v>
      </c>
      <c r="G7" s="600">
        <v>95</v>
      </c>
      <c r="H7" s="600">
        <v>57</v>
      </c>
      <c r="I7" s="600">
        <v>115</v>
      </c>
      <c r="J7" s="600">
        <v>50</v>
      </c>
      <c r="K7" s="600">
        <v>101</v>
      </c>
      <c r="L7" s="116"/>
      <c r="M7" s="116"/>
      <c r="N7" s="116"/>
    </row>
    <row r="8" spans="1:14" ht="13.9" customHeight="1" x14ac:dyDescent="0.2">
      <c r="A8" s="164" t="s">
        <v>233</v>
      </c>
      <c r="B8" s="164">
        <v>36</v>
      </c>
      <c r="C8" s="187">
        <v>44</v>
      </c>
      <c r="D8" s="187">
        <v>29</v>
      </c>
      <c r="E8" s="187">
        <v>35</v>
      </c>
      <c r="F8" s="187">
        <v>55</v>
      </c>
      <c r="G8" s="187">
        <v>69</v>
      </c>
      <c r="H8" s="187">
        <v>62</v>
      </c>
      <c r="I8" s="187">
        <v>78</v>
      </c>
      <c r="J8" s="187">
        <v>54</v>
      </c>
      <c r="K8" s="187">
        <v>68</v>
      </c>
      <c r="L8" s="116"/>
      <c r="M8" s="116"/>
      <c r="N8" s="116"/>
    </row>
    <row r="9" spans="1:14" ht="13.9" customHeight="1" x14ac:dyDescent="0.2">
      <c r="A9" s="164" t="s">
        <v>373</v>
      </c>
      <c r="B9" s="187" t="s">
        <v>57</v>
      </c>
      <c r="C9" s="187" t="s">
        <v>57</v>
      </c>
      <c r="D9" s="187" t="s">
        <v>57</v>
      </c>
      <c r="E9" s="187" t="s">
        <v>57</v>
      </c>
      <c r="F9" s="187">
        <v>22</v>
      </c>
      <c r="G9" s="187">
        <v>23</v>
      </c>
      <c r="H9" s="187">
        <v>107</v>
      </c>
      <c r="I9" s="187">
        <v>138</v>
      </c>
      <c r="J9" s="187">
        <v>115</v>
      </c>
      <c r="K9" s="187">
        <v>144</v>
      </c>
      <c r="L9" s="116"/>
      <c r="M9" s="116"/>
      <c r="N9" s="116"/>
    </row>
    <row r="10" spans="1:14" ht="13.9" customHeight="1" x14ac:dyDescent="0.2">
      <c r="A10" s="164" t="s">
        <v>232</v>
      </c>
      <c r="B10" s="600">
        <v>4224</v>
      </c>
      <c r="C10" s="187">
        <v>78</v>
      </c>
      <c r="D10" s="600">
        <v>3015</v>
      </c>
      <c r="E10" s="187">
        <v>46</v>
      </c>
      <c r="F10" s="600">
        <v>2679</v>
      </c>
      <c r="G10" s="187">
        <v>46</v>
      </c>
      <c r="H10" s="600">
        <v>2940</v>
      </c>
      <c r="I10" s="187">
        <v>50</v>
      </c>
      <c r="J10" s="600">
        <v>2518</v>
      </c>
      <c r="K10" s="187">
        <v>40</v>
      </c>
      <c r="L10" s="116"/>
      <c r="M10" s="116"/>
      <c r="N10" s="116"/>
    </row>
    <row r="11" spans="1:14" ht="13.9" customHeight="1" x14ac:dyDescent="0.2">
      <c r="A11" s="164" t="s">
        <v>374</v>
      </c>
      <c r="B11" s="187" t="s">
        <v>57</v>
      </c>
      <c r="C11" s="187" t="s">
        <v>57</v>
      </c>
      <c r="D11" s="187" t="s">
        <v>57</v>
      </c>
      <c r="E11" s="187" t="s">
        <v>57</v>
      </c>
      <c r="F11" s="187">
        <v>158</v>
      </c>
      <c r="G11" s="187">
        <v>1</v>
      </c>
      <c r="H11" s="187">
        <v>745</v>
      </c>
      <c r="I11" s="187">
        <v>13</v>
      </c>
      <c r="J11" s="600">
        <v>1009</v>
      </c>
      <c r="K11" s="187">
        <v>15</v>
      </c>
      <c r="L11" s="116"/>
      <c r="M11" s="116"/>
      <c r="N11" s="116"/>
    </row>
    <row r="12" spans="1:14" ht="13.9" customHeight="1" x14ac:dyDescent="0.2">
      <c r="A12" s="164" t="s">
        <v>55</v>
      </c>
      <c r="B12" s="187" t="s">
        <v>57</v>
      </c>
      <c r="C12" s="187">
        <v>23</v>
      </c>
      <c r="D12" s="187" t="s">
        <v>57</v>
      </c>
      <c r="E12" s="187">
        <v>20</v>
      </c>
      <c r="F12" s="187" t="s">
        <v>57</v>
      </c>
      <c r="G12" s="188" t="s">
        <v>57</v>
      </c>
      <c r="H12" s="187" t="s">
        <v>57</v>
      </c>
      <c r="I12" s="187" t="s">
        <v>57</v>
      </c>
      <c r="J12" s="187" t="s">
        <v>57</v>
      </c>
      <c r="K12" s="187" t="s">
        <v>57</v>
      </c>
      <c r="L12" s="116"/>
      <c r="M12" s="116"/>
      <c r="N12" s="116"/>
    </row>
    <row r="13" spans="1:14" ht="13.9" customHeight="1" x14ac:dyDescent="0.2">
      <c r="A13" s="164" t="s">
        <v>56</v>
      </c>
      <c r="B13" s="187" t="s">
        <v>57</v>
      </c>
      <c r="C13" s="187">
        <v>7</v>
      </c>
      <c r="D13" s="187" t="s">
        <v>57</v>
      </c>
      <c r="E13" s="187">
        <v>3</v>
      </c>
      <c r="F13" s="187" t="s">
        <v>57</v>
      </c>
      <c r="G13" s="188">
        <v>6</v>
      </c>
      <c r="H13" s="187" t="s">
        <v>57</v>
      </c>
      <c r="I13" s="188">
        <v>11</v>
      </c>
      <c r="J13" s="187" t="s">
        <v>57</v>
      </c>
      <c r="K13" s="188">
        <v>17</v>
      </c>
      <c r="L13" s="116"/>
      <c r="M13" s="116"/>
      <c r="N13" s="116"/>
    </row>
    <row r="14" spans="1:14" ht="13.9" customHeight="1" x14ac:dyDescent="0.2">
      <c r="A14" s="193" t="s">
        <v>275</v>
      </c>
      <c r="B14" s="193"/>
      <c r="C14" s="194">
        <v>846</v>
      </c>
      <c r="D14" s="194"/>
      <c r="E14" s="194">
        <v>665</v>
      </c>
      <c r="F14" s="194"/>
      <c r="G14" s="194">
        <v>766</v>
      </c>
      <c r="H14" s="194"/>
      <c r="I14" s="194">
        <v>1663</v>
      </c>
      <c r="J14" s="194"/>
      <c r="K14" s="194">
        <v>2162</v>
      </c>
      <c r="L14" s="116"/>
      <c r="M14" s="116"/>
      <c r="N14" s="116"/>
    </row>
    <row r="15" spans="1:14" x14ac:dyDescent="0.2">
      <c r="A15" s="519" t="s">
        <v>238</v>
      </c>
      <c r="B15" s="601"/>
      <c r="C15" s="601"/>
      <c r="D15" s="601"/>
      <c r="E15" s="116"/>
      <c r="F15" s="116"/>
      <c r="G15" s="116"/>
      <c r="H15" s="116"/>
      <c r="I15" s="116"/>
      <c r="J15" s="116"/>
      <c r="K15" s="116"/>
      <c r="L15" s="116"/>
      <c r="M15" s="116"/>
      <c r="N15" s="116"/>
    </row>
    <row r="16" spans="1:14" x14ac:dyDescent="0.2">
      <c r="A16" s="519" t="s">
        <v>327</v>
      </c>
      <c r="B16" s="601"/>
      <c r="C16" s="601"/>
      <c r="D16" s="601"/>
      <c r="E16" s="116"/>
      <c r="F16" s="116"/>
      <c r="G16" s="116"/>
      <c r="H16" s="116"/>
      <c r="I16" s="116"/>
      <c r="J16" s="116"/>
      <c r="K16" s="116"/>
      <c r="L16" s="116"/>
      <c r="M16" s="116"/>
      <c r="N16" s="116"/>
    </row>
    <row r="17" spans="1:14" ht="13.9" customHeight="1" x14ac:dyDescent="0.2">
      <c r="A17" s="116"/>
      <c r="B17" s="116"/>
      <c r="C17" s="116"/>
      <c r="D17" s="116"/>
      <c r="E17" s="116"/>
      <c r="F17" s="116"/>
      <c r="G17" s="116"/>
      <c r="H17" s="116"/>
      <c r="I17" s="116"/>
      <c r="J17" s="116"/>
      <c r="K17" s="116"/>
      <c r="L17" s="116"/>
      <c r="M17" s="116"/>
      <c r="N17" s="116"/>
    </row>
    <row r="18" spans="1:14" x14ac:dyDescent="0.2">
      <c r="A18" s="602" t="s">
        <v>237</v>
      </c>
      <c r="B18" s="603">
        <v>2014</v>
      </c>
      <c r="C18" s="603">
        <v>2015</v>
      </c>
      <c r="D18" s="603">
        <v>2016</v>
      </c>
      <c r="E18" s="603">
        <v>2017</v>
      </c>
      <c r="F18" s="603">
        <v>2018</v>
      </c>
      <c r="G18" s="116"/>
      <c r="H18" s="116"/>
      <c r="I18" s="116"/>
      <c r="J18" s="116"/>
      <c r="K18" s="116"/>
      <c r="L18" s="116"/>
      <c r="M18" s="116"/>
      <c r="N18" s="116"/>
    </row>
    <row r="19" spans="1:14" x14ac:dyDescent="0.2">
      <c r="A19" s="604" t="s">
        <v>145</v>
      </c>
      <c r="B19" s="153">
        <v>7040</v>
      </c>
      <c r="C19" s="153">
        <v>5515</v>
      </c>
      <c r="D19" s="153">
        <v>4904</v>
      </c>
      <c r="E19" s="153">
        <v>6252</v>
      </c>
      <c r="F19" s="153">
        <v>6531</v>
      </c>
      <c r="G19" s="116"/>
      <c r="H19" s="116"/>
      <c r="I19" s="116"/>
      <c r="J19" s="116"/>
      <c r="K19" s="116"/>
      <c r="L19" s="116"/>
      <c r="M19" s="116"/>
      <c r="N19" s="116"/>
    </row>
    <row r="20" spans="1:14" x14ac:dyDescent="0.2">
      <c r="A20" s="604" t="s">
        <v>144</v>
      </c>
      <c r="B20" s="165" t="s">
        <v>57</v>
      </c>
      <c r="C20" s="165" t="s">
        <v>57</v>
      </c>
      <c r="D20" s="153">
        <v>5210</v>
      </c>
      <c r="E20" s="153">
        <v>5837</v>
      </c>
      <c r="F20" s="153">
        <v>5709</v>
      </c>
      <c r="G20" s="116"/>
      <c r="H20" s="116"/>
      <c r="I20" s="116"/>
      <c r="J20" s="116"/>
      <c r="K20" s="116"/>
      <c r="L20" s="116"/>
      <c r="M20" s="116"/>
      <c r="N20" s="116"/>
    </row>
    <row r="21" spans="1:14" x14ac:dyDescent="0.2">
      <c r="A21" s="604" t="s">
        <v>234</v>
      </c>
      <c r="B21" s="153">
        <v>1185</v>
      </c>
      <c r="C21" s="153">
        <v>1061</v>
      </c>
      <c r="D21" s="153">
        <v>1271</v>
      </c>
      <c r="E21" s="153">
        <v>2038</v>
      </c>
      <c r="F21" s="153">
        <v>2015</v>
      </c>
      <c r="G21" s="116"/>
      <c r="H21" s="116"/>
      <c r="I21" s="116"/>
      <c r="J21" s="116"/>
      <c r="K21" s="116"/>
      <c r="L21" s="116"/>
      <c r="M21" s="116"/>
      <c r="N21" s="116"/>
    </row>
    <row r="22" spans="1:14" x14ac:dyDescent="0.2">
      <c r="A22" s="604" t="s">
        <v>147</v>
      </c>
      <c r="B22" s="153">
        <v>1226</v>
      </c>
      <c r="C22" s="153">
        <v>1185</v>
      </c>
      <c r="D22" s="153">
        <v>1249</v>
      </c>
      <c r="E22" s="153">
        <v>1262</v>
      </c>
      <c r="F22" s="153">
        <v>1265</v>
      </c>
      <c r="G22" s="116"/>
      <c r="H22" s="116"/>
      <c r="I22" s="116"/>
      <c r="J22" s="116"/>
      <c r="K22" s="116"/>
      <c r="L22" s="116"/>
      <c r="M22" s="116"/>
      <c r="N22" s="116"/>
    </row>
    <row r="23" spans="1:14" x14ac:dyDescent="0.2">
      <c r="A23" s="604" t="s">
        <v>149</v>
      </c>
      <c r="B23" s="153" t="s">
        <v>57</v>
      </c>
      <c r="C23" s="153" t="s">
        <v>57</v>
      </c>
      <c r="D23" s="153">
        <v>1068</v>
      </c>
      <c r="E23" s="153">
        <v>1280</v>
      </c>
      <c r="F23" s="153">
        <v>1258</v>
      </c>
      <c r="G23" s="116"/>
      <c r="H23" s="116"/>
      <c r="I23" s="116"/>
      <c r="J23" s="116"/>
      <c r="K23" s="116"/>
      <c r="L23" s="116"/>
      <c r="M23" s="116"/>
      <c r="N23" s="116"/>
    </row>
    <row r="24" spans="1:14" x14ac:dyDescent="0.2">
      <c r="A24" s="604" t="s">
        <v>148</v>
      </c>
      <c r="B24" s="166">
        <v>18.600000000000001</v>
      </c>
      <c r="C24" s="166">
        <v>15.5</v>
      </c>
      <c r="D24" s="166">
        <v>17.2</v>
      </c>
      <c r="E24" s="166">
        <v>17.100000000000001</v>
      </c>
      <c r="F24" s="166">
        <v>15.7</v>
      </c>
      <c r="G24" s="116"/>
      <c r="H24" s="116"/>
      <c r="I24" s="116"/>
      <c r="J24" s="116"/>
      <c r="K24" s="116"/>
      <c r="L24" s="116"/>
      <c r="M24" s="116"/>
      <c r="N24" s="116"/>
    </row>
    <row r="25" spans="1:14" x14ac:dyDescent="0.2">
      <c r="A25" s="605" t="s">
        <v>150</v>
      </c>
      <c r="B25" s="190" t="s">
        <v>57</v>
      </c>
      <c r="C25" s="190" t="s">
        <v>57</v>
      </c>
      <c r="D25" s="513">
        <v>14.3</v>
      </c>
      <c r="E25" s="513">
        <v>16.5</v>
      </c>
      <c r="F25" s="513">
        <v>15.3</v>
      </c>
      <c r="G25" s="116"/>
      <c r="H25" s="116"/>
      <c r="I25" s="116"/>
      <c r="J25" s="116"/>
      <c r="K25" s="116"/>
      <c r="L25" s="116"/>
      <c r="M25" s="116"/>
      <c r="N25" s="116"/>
    </row>
    <row r="26" spans="1:14" s="116" customFormat="1" x14ac:dyDescent="0.2">
      <c r="A26" s="519" t="s">
        <v>332</v>
      </c>
      <c r="B26" s="166"/>
      <c r="C26" s="166"/>
      <c r="D26" s="166"/>
    </row>
    <row r="27" spans="1:14" x14ac:dyDescent="0.2">
      <c r="A27" s="519" t="s">
        <v>151</v>
      </c>
      <c r="B27" s="153"/>
      <c r="C27" s="153"/>
      <c r="D27" s="153"/>
      <c r="E27" s="116"/>
      <c r="F27" s="116"/>
      <c r="G27" s="116"/>
      <c r="H27" s="116"/>
      <c r="I27" s="116"/>
      <c r="J27" s="116"/>
      <c r="K27" s="116"/>
      <c r="L27" s="116"/>
      <c r="M27" s="116"/>
      <c r="N27" s="116"/>
    </row>
    <row r="28" spans="1:14" x14ac:dyDescent="0.2">
      <c r="A28" s="116"/>
      <c r="B28" s="116"/>
      <c r="C28" s="116"/>
      <c r="D28" s="116"/>
      <c r="E28" s="116"/>
      <c r="F28" s="116"/>
      <c r="G28" s="116"/>
      <c r="H28" s="116"/>
      <c r="I28" s="116"/>
      <c r="J28" s="116"/>
      <c r="K28" s="116"/>
      <c r="L28" s="116"/>
      <c r="M28" s="116"/>
      <c r="N28" s="116"/>
    </row>
    <row r="29" spans="1:14" x14ac:dyDescent="0.2">
      <c r="A29" s="606" t="s">
        <v>152</v>
      </c>
      <c r="B29" s="607">
        <v>2014</v>
      </c>
      <c r="C29" s="607">
        <v>2015</v>
      </c>
      <c r="D29" s="607">
        <v>2016</v>
      </c>
      <c r="E29" s="607">
        <v>2017</v>
      </c>
      <c r="F29" s="607">
        <v>2018</v>
      </c>
      <c r="G29" s="116"/>
      <c r="H29" s="116"/>
      <c r="I29" s="116"/>
      <c r="J29" s="116"/>
      <c r="K29" s="116"/>
      <c r="L29" s="116"/>
      <c r="M29" s="116"/>
      <c r="N29" s="116"/>
    </row>
    <row r="30" spans="1:14" x14ac:dyDescent="0.2">
      <c r="A30" s="608" t="s">
        <v>153</v>
      </c>
      <c r="B30" s="153">
        <v>6862</v>
      </c>
      <c r="C30" s="153">
        <v>5495</v>
      </c>
      <c r="D30" s="153">
        <v>4860</v>
      </c>
      <c r="E30" s="153">
        <v>6163</v>
      </c>
      <c r="F30" s="153">
        <v>6526</v>
      </c>
      <c r="G30" s="116"/>
      <c r="H30" s="116"/>
      <c r="I30" s="116"/>
      <c r="J30" s="116"/>
      <c r="K30" s="116"/>
      <c r="L30" s="116"/>
      <c r="M30" s="116"/>
      <c r="N30" s="116"/>
    </row>
    <row r="31" spans="1:14" x14ac:dyDescent="0.2">
      <c r="A31" s="608" t="s">
        <v>112</v>
      </c>
      <c r="B31" s="153">
        <v>2164</v>
      </c>
      <c r="C31" s="153">
        <v>1928</v>
      </c>
      <c r="D31" s="153">
        <v>2095</v>
      </c>
      <c r="E31" s="153">
        <v>2896</v>
      </c>
      <c r="F31" s="153">
        <v>2922</v>
      </c>
      <c r="G31" s="116"/>
      <c r="H31" s="116"/>
      <c r="I31" s="116"/>
      <c r="J31" s="116"/>
      <c r="K31" s="116"/>
      <c r="L31" s="116"/>
      <c r="M31" s="116"/>
      <c r="N31" s="116"/>
    </row>
    <row r="32" spans="1:14" x14ac:dyDescent="0.2">
      <c r="A32" s="608" t="s">
        <v>379</v>
      </c>
      <c r="B32" s="153">
        <v>1266</v>
      </c>
      <c r="C32" s="153">
        <v>1160</v>
      </c>
      <c r="D32" s="153">
        <v>1251</v>
      </c>
      <c r="E32" s="153">
        <v>1257</v>
      </c>
      <c r="F32" s="153">
        <v>1268</v>
      </c>
      <c r="G32" s="116"/>
      <c r="H32" s="116"/>
      <c r="I32" s="116"/>
      <c r="J32" s="116"/>
      <c r="K32" s="116"/>
      <c r="L32" s="116"/>
      <c r="M32" s="116"/>
      <c r="N32" s="116"/>
    </row>
    <row r="33" spans="1:14" x14ac:dyDescent="0.2">
      <c r="A33" s="609" t="s">
        <v>113</v>
      </c>
      <c r="B33" s="610">
        <v>19.100000000000001</v>
      </c>
      <c r="C33" s="610">
        <v>15.7</v>
      </c>
      <c r="D33" s="610">
        <v>17.100000000000001</v>
      </c>
      <c r="E33" s="610">
        <v>17</v>
      </c>
      <c r="F33" s="610">
        <v>15.7</v>
      </c>
      <c r="G33" s="116"/>
      <c r="H33" s="116"/>
      <c r="I33" s="116"/>
      <c r="J33" s="116"/>
      <c r="K33" s="116"/>
      <c r="L33" s="116"/>
      <c r="M33" s="116"/>
      <c r="N33" s="116"/>
    </row>
    <row r="34" spans="1:14" x14ac:dyDescent="0.2">
      <c r="A34" s="116"/>
      <c r="B34" s="116"/>
      <c r="C34" s="116"/>
      <c r="D34" s="116"/>
      <c r="E34" s="116"/>
      <c r="F34" s="116"/>
      <c r="G34" s="116"/>
      <c r="H34" s="116"/>
      <c r="I34" s="116"/>
      <c r="J34" s="116"/>
      <c r="K34" s="116"/>
      <c r="L34" s="116"/>
      <c r="M34" s="116"/>
      <c r="N34" s="116"/>
    </row>
    <row r="35" spans="1:14" x14ac:dyDescent="0.2">
      <c r="A35" s="611" t="s">
        <v>270</v>
      </c>
      <c r="B35" s="612">
        <v>2014</v>
      </c>
      <c r="C35" s="612">
        <v>2015</v>
      </c>
      <c r="D35" s="612">
        <v>2016</v>
      </c>
      <c r="E35" s="612">
        <v>2017</v>
      </c>
      <c r="F35" s="612">
        <v>2018</v>
      </c>
      <c r="G35" s="116"/>
      <c r="H35" s="116"/>
      <c r="I35" s="116"/>
      <c r="J35" s="116"/>
      <c r="K35" s="116"/>
      <c r="L35" s="116"/>
      <c r="M35" s="116"/>
      <c r="N35" s="116"/>
    </row>
    <row r="36" spans="1:14" x14ac:dyDescent="0.2">
      <c r="A36" s="613" t="s">
        <v>271</v>
      </c>
      <c r="B36" s="614">
        <v>107</v>
      </c>
      <c r="C36" s="614">
        <v>109</v>
      </c>
      <c r="D36" s="614">
        <v>59</v>
      </c>
      <c r="E36" s="614">
        <v>66</v>
      </c>
      <c r="F36" s="614">
        <v>85</v>
      </c>
      <c r="G36" s="116"/>
      <c r="H36" s="116"/>
      <c r="I36" s="116"/>
      <c r="J36" s="116"/>
      <c r="K36" s="116"/>
      <c r="L36" s="116"/>
      <c r="M36" s="116"/>
      <c r="N36" s="116"/>
    </row>
    <row r="37" spans="1:14" x14ac:dyDescent="0.2">
      <c r="A37" s="517" t="s">
        <v>328</v>
      </c>
      <c r="B37" s="116"/>
      <c r="C37" s="116"/>
      <c r="D37" s="116"/>
      <c r="E37" s="116"/>
      <c r="F37" s="116"/>
      <c r="G37" s="116"/>
      <c r="H37" s="116"/>
      <c r="I37" s="116"/>
      <c r="J37" s="116"/>
      <c r="K37" s="116"/>
      <c r="L37" s="116"/>
      <c r="M37" s="116"/>
      <c r="N37" s="116"/>
    </row>
    <row r="38" spans="1:14" x14ac:dyDescent="0.2">
      <c r="A38" s="517" t="s">
        <v>329</v>
      </c>
      <c r="B38" s="116"/>
      <c r="C38" s="116"/>
      <c r="D38" s="116"/>
      <c r="E38" s="116"/>
      <c r="F38" s="116"/>
      <c r="G38" s="116"/>
      <c r="H38" s="116"/>
      <c r="I38" s="116"/>
      <c r="J38" s="116"/>
      <c r="K38" s="116"/>
      <c r="L38" s="116"/>
      <c r="M38" s="116"/>
      <c r="N38" s="116"/>
    </row>
    <row r="39" spans="1:14" x14ac:dyDescent="0.2">
      <c r="A39" s="116"/>
      <c r="B39" s="116"/>
      <c r="C39" s="116"/>
      <c r="D39" s="116"/>
      <c r="E39" s="116"/>
      <c r="F39" s="116"/>
      <c r="G39" s="116"/>
      <c r="H39" s="116"/>
      <c r="I39" s="116"/>
      <c r="J39" s="116"/>
      <c r="K39" s="116"/>
      <c r="L39" s="116"/>
      <c r="M39" s="116"/>
      <c r="N39" s="116"/>
    </row>
    <row r="40" spans="1:14" x14ac:dyDescent="0.2">
      <c r="A40" s="116"/>
      <c r="B40" s="116"/>
      <c r="C40" s="116"/>
      <c r="D40" s="116"/>
      <c r="E40" s="116"/>
      <c r="F40" s="116"/>
      <c r="G40" s="116"/>
      <c r="H40" s="116"/>
      <c r="I40" s="116"/>
      <c r="J40" s="116"/>
      <c r="K40" s="116"/>
      <c r="L40" s="116"/>
      <c r="M40" s="116"/>
      <c r="N40" s="116"/>
    </row>
    <row r="41" spans="1:14" x14ac:dyDescent="0.2">
      <c r="A41" s="116"/>
      <c r="B41" s="116"/>
      <c r="C41" s="116"/>
      <c r="D41" s="116"/>
      <c r="E41" s="116"/>
      <c r="F41" s="116"/>
      <c r="G41" s="116"/>
      <c r="H41" s="116"/>
      <c r="I41" s="116"/>
      <c r="J41" s="116"/>
      <c r="K41" s="116"/>
      <c r="L41" s="116"/>
      <c r="M41" s="116"/>
      <c r="N41" s="116"/>
    </row>
    <row r="42" spans="1:14" x14ac:dyDescent="0.2">
      <c r="A42" s="116"/>
      <c r="B42" s="116"/>
      <c r="C42" s="116"/>
      <c r="D42" s="116"/>
      <c r="E42" s="116"/>
      <c r="F42" s="116"/>
      <c r="G42" s="116"/>
      <c r="H42" s="116"/>
      <c r="I42" s="116"/>
      <c r="J42" s="116"/>
      <c r="K42" s="116"/>
      <c r="L42" s="116"/>
      <c r="M42" s="116"/>
      <c r="N42" s="116"/>
    </row>
    <row r="43" spans="1:14" x14ac:dyDescent="0.2">
      <c r="A43" s="116"/>
      <c r="B43" s="116"/>
      <c r="C43" s="116"/>
      <c r="D43" s="116"/>
      <c r="E43" s="116"/>
      <c r="F43" s="116"/>
      <c r="G43" s="116"/>
      <c r="H43" s="116"/>
      <c r="I43" s="116"/>
      <c r="J43" s="116"/>
      <c r="K43" s="116"/>
      <c r="L43" s="116"/>
      <c r="M43" s="116"/>
      <c r="N43" s="116"/>
    </row>
  </sheetData>
  <mergeCells count="5">
    <mergeCell ref="B3:C3"/>
    <mergeCell ref="D3:E3"/>
    <mergeCell ref="F3:G3"/>
    <mergeCell ref="H3:I3"/>
    <mergeCell ref="J3:K3"/>
  </mergeCells>
  <phoneticPr fontId="0" type="noConversion"/>
  <printOptions headings="1" gridLines="1"/>
  <pageMargins left="0.75" right="0.8" top="1" bottom="1" header="0.5" footer="0.5"/>
  <pageSetup paperSize="9" scale="6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14999847407452621"/>
    <pageSetUpPr fitToPage="1"/>
  </sheetPr>
  <dimension ref="A1:AJ188"/>
  <sheetViews>
    <sheetView zoomScaleNormal="100" workbookViewId="0">
      <selection activeCell="Q28" sqref="Q28"/>
    </sheetView>
  </sheetViews>
  <sheetFormatPr defaultColWidth="8.85546875" defaultRowHeight="12.75" outlineLevelCol="1" x14ac:dyDescent="0.25"/>
  <cols>
    <col min="1" max="1" width="34.28515625" style="195" customWidth="1"/>
    <col min="2" max="2" width="7" style="195" customWidth="1"/>
    <col min="3" max="3" width="11.7109375" style="198" customWidth="1" collapsed="1"/>
    <col min="4" max="7" width="11.7109375" style="198" hidden="1" customWidth="1" outlineLevel="1"/>
    <col min="8" max="8" width="11.7109375" style="198" customWidth="1" collapsed="1"/>
    <col min="9" max="10" width="11.7109375" style="198" hidden="1" customWidth="1" outlineLevel="1"/>
    <col min="11" max="12" width="11.7109375" style="198" customWidth="1" collapsed="1"/>
    <col min="13" max="16" width="11.7109375" style="198" hidden="1" customWidth="1" outlineLevel="1"/>
    <col min="17" max="17" width="11.7109375" style="198" customWidth="1" collapsed="1"/>
    <col min="18" max="18" width="11.7109375" style="497" customWidth="1"/>
    <col min="19" max="20" width="11.7109375" style="198" customWidth="1"/>
    <col min="21" max="21" width="3.7109375" style="197" customWidth="1"/>
    <col min="22" max="27" width="11.7109375" style="198" customWidth="1"/>
    <col min="28" max="28" width="8.85546875" style="196"/>
    <col min="29" max="29" width="8.85546875" style="316"/>
    <col min="30" max="30" width="11.85546875" style="316" customWidth="1"/>
    <col min="31" max="31" width="9.5703125" style="317" customWidth="1"/>
    <col min="32" max="32" width="8" style="317" customWidth="1"/>
    <col min="33" max="35" width="8.85546875" style="317"/>
    <col min="36" max="36" width="8.85546875" style="316"/>
    <col min="37" max="16384" width="8.85546875" style="196"/>
  </cols>
  <sheetData>
    <row r="1" spans="1:36" ht="15.6" customHeight="1" x14ac:dyDescent="0.25">
      <c r="A1" s="315" t="s">
        <v>282</v>
      </c>
    </row>
    <row r="2" spans="1:36" ht="13.9" customHeight="1" x14ac:dyDescent="0.25">
      <c r="A2" s="318" t="s">
        <v>281</v>
      </c>
    </row>
    <row r="3" spans="1:36" ht="24" customHeight="1" x14ac:dyDescent="0.25">
      <c r="A3" s="186" t="s">
        <v>276</v>
      </c>
    </row>
    <row r="4" spans="1:36" s="205" customFormat="1" ht="14.1" customHeight="1" x14ac:dyDescent="0.2">
      <c r="A4" s="199"/>
      <c r="B4" s="199"/>
      <c r="C4" s="369" t="s">
        <v>169</v>
      </c>
      <c r="D4" s="560" t="s">
        <v>290</v>
      </c>
      <c r="E4" s="560" t="s">
        <v>290</v>
      </c>
      <c r="F4" s="560" t="s">
        <v>286</v>
      </c>
      <c r="G4" s="560" t="s">
        <v>286</v>
      </c>
      <c r="H4" s="560" t="s">
        <v>166</v>
      </c>
      <c r="I4" s="560" t="s">
        <v>167</v>
      </c>
      <c r="J4" s="560" t="s">
        <v>168</v>
      </c>
      <c r="K4" s="560" t="s">
        <v>169</v>
      </c>
      <c r="L4" s="560" t="s">
        <v>292</v>
      </c>
      <c r="M4" s="560" t="s">
        <v>292</v>
      </c>
      <c r="N4" s="201" t="s">
        <v>292</v>
      </c>
      <c r="O4" s="560" t="s">
        <v>290</v>
      </c>
      <c r="P4" s="201" t="s">
        <v>290</v>
      </c>
      <c r="Q4" s="560" t="s">
        <v>166</v>
      </c>
      <c r="R4" s="201" t="s">
        <v>167</v>
      </c>
      <c r="S4" s="201" t="s">
        <v>168</v>
      </c>
      <c r="T4" s="201" t="s">
        <v>169</v>
      </c>
      <c r="U4" s="200"/>
      <c r="V4" s="560" t="s">
        <v>165</v>
      </c>
      <c r="W4" s="201" t="s">
        <v>166</v>
      </c>
      <c r="X4" s="201" t="s">
        <v>167</v>
      </c>
      <c r="Y4" s="201" t="s">
        <v>286</v>
      </c>
      <c r="Z4" s="201" t="s">
        <v>168</v>
      </c>
      <c r="AA4" s="201" t="s">
        <v>169</v>
      </c>
      <c r="AC4" s="319"/>
      <c r="AD4" s="319"/>
      <c r="AE4" s="320"/>
      <c r="AF4" s="320"/>
      <c r="AG4" s="320"/>
      <c r="AH4" s="320"/>
      <c r="AI4" s="320"/>
      <c r="AJ4" s="319"/>
    </row>
    <row r="5" spans="1:36" s="205" customFormat="1" ht="14.1" customHeight="1" thickBot="1" x14ac:dyDescent="0.25">
      <c r="A5" s="199"/>
      <c r="B5" s="199"/>
      <c r="C5" s="369">
        <v>2019</v>
      </c>
      <c r="D5" s="560">
        <v>2018</v>
      </c>
      <c r="E5" s="560">
        <v>2017</v>
      </c>
      <c r="F5" s="560">
        <v>2018</v>
      </c>
      <c r="G5" s="560">
        <v>2017</v>
      </c>
      <c r="H5" s="560">
        <v>2018</v>
      </c>
      <c r="I5" s="560">
        <v>2018</v>
      </c>
      <c r="J5" s="560">
        <v>2018</v>
      </c>
      <c r="K5" s="560">
        <v>2018</v>
      </c>
      <c r="L5" s="560">
        <v>2018</v>
      </c>
      <c r="M5" s="560">
        <v>2017</v>
      </c>
      <c r="N5" s="202">
        <v>2016</v>
      </c>
      <c r="O5" s="560">
        <v>2017</v>
      </c>
      <c r="P5" s="202">
        <v>2016</v>
      </c>
      <c r="Q5" s="560">
        <v>2017</v>
      </c>
      <c r="R5" s="498">
        <v>2017</v>
      </c>
      <c r="S5" s="202">
        <v>2017</v>
      </c>
      <c r="T5" s="202">
        <v>2017</v>
      </c>
      <c r="U5" s="200"/>
      <c r="V5" s="560">
        <v>2016</v>
      </c>
      <c r="W5" s="202">
        <v>2016</v>
      </c>
      <c r="X5" s="202">
        <v>2016</v>
      </c>
      <c r="Y5" s="202">
        <v>2016</v>
      </c>
      <c r="Z5" s="202">
        <v>2016</v>
      </c>
      <c r="AA5" s="202">
        <v>2016</v>
      </c>
      <c r="AC5" s="319"/>
      <c r="AD5" s="319"/>
      <c r="AE5" s="320"/>
      <c r="AF5" s="320"/>
      <c r="AG5" s="320"/>
      <c r="AH5" s="320"/>
      <c r="AI5" s="320"/>
      <c r="AJ5" s="319"/>
    </row>
    <row r="6" spans="1:36" s="373" customFormat="1" ht="13.5" thickBot="1" x14ac:dyDescent="0.3">
      <c r="A6" s="522" t="s">
        <v>170</v>
      </c>
      <c r="B6" s="370" t="s">
        <v>171</v>
      </c>
      <c r="C6" s="523">
        <v>20858</v>
      </c>
      <c r="D6" s="226">
        <f>D7+D8+D11</f>
        <v>56883</v>
      </c>
      <c r="E6" s="226">
        <v>51380</v>
      </c>
      <c r="F6" s="226">
        <v>36585</v>
      </c>
      <c r="G6" s="226">
        <v>34421</v>
      </c>
      <c r="H6" s="226">
        <v>19642</v>
      </c>
      <c r="I6" s="226">
        <v>20298</v>
      </c>
      <c r="J6" s="226">
        <v>19016</v>
      </c>
      <c r="K6" s="226">
        <v>17569</v>
      </c>
      <c r="L6" s="226">
        <v>76525</v>
      </c>
      <c r="M6" s="226">
        <v>64779</v>
      </c>
      <c r="N6" s="372">
        <v>49022</v>
      </c>
      <c r="O6" s="226">
        <v>51380</v>
      </c>
      <c r="P6" s="372">
        <v>35764</v>
      </c>
      <c r="Q6" s="372">
        <v>13399</v>
      </c>
      <c r="R6" s="221">
        <v>16959</v>
      </c>
      <c r="S6" s="221">
        <v>17537</v>
      </c>
      <c r="T6" s="213">
        <v>16884</v>
      </c>
      <c r="U6" s="371"/>
      <c r="V6" s="226">
        <v>49022</v>
      </c>
      <c r="W6" s="372">
        <v>13258</v>
      </c>
      <c r="X6" s="221">
        <v>13665</v>
      </c>
      <c r="Y6" s="226">
        <v>22099</v>
      </c>
      <c r="Z6" s="221">
        <v>11494</v>
      </c>
      <c r="AA6" s="213">
        <v>10605</v>
      </c>
      <c r="AC6" s="563"/>
      <c r="AD6" s="374"/>
      <c r="AE6" s="357"/>
      <c r="AF6" s="357"/>
      <c r="AG6" s="357"/>
      <c r="AH6" s="357"/>
      <c r="AI6" s="357"/>
      <c r="AJ6" s="374"/>
    </row>
    <row r="7" spans="1:36" s="373" customFormat="1" x14ac:dyDescent="0.25">
      <c r="A7" s="375" t="s">
        <v>155</v>
      </c>
      <c r="B7" s="376" t="s">
        <v>171</v>
      </c>
      <c r="C7" s="524">
        <v>8894</v>
      </c>
      <c r="D7" s="227">
        <v>23238</v>
      </c>
      <c r="E7" s="227">
        <v>28660</v>
      </c>
      <c r="F7" s="227">
        <v>15506</v>
      </c>
      <c r="G7" s="227">
        <v>19426</v>
      </c>
      <c r="H7" s="227">
        <v>7484</v>
      </c>
      <c r="I7" s="227">
        <v>7732</v>
      </c>
      <c r="J7" s="227">
        <v>7370</v>
      </c>
      <c r="K7" s="227">
        <v>8136</v>
      </c>
      <c r="L7" s="227">
        <v>30722</v>
      </c>
      <c r="M7" s="227">
        <v>34612</v>
      </c>
      <c r="N7" s="377">
        <v>28272</v>
      </c>
      <c r="O7" s="227">
        <v>28660</v>
      </c>
      <c r="P7" s="377">
        <v>19482</v>
      </c>
      <c r="Q7" s="377">
        <v>5952</v>
      </c>
      <c r="R7" s="222">
        <v>9234</v>
      </c>
      <c r="S7" s="222">
        <v>9522</v>
      </c>
      <c r="T7" s="216">
        <v>9904</v>
      </c>
      <c r="U7" s="371"/>
      <c r="V7" s="227">
        <v>28272</v>
      </c>
      <c r="W7" s="377">
        <v>8790</v>
      </c>
      <c r="X7" s="222">
        <v>8466</v>
      </c>
      <c r="Y7" s="227">
        <v>11016</v>
      </c>
      <c r="Z7" s="222">
        <v>6007</v>
      </c>
      <c r="AA7" s="216">
        <v>5009</v>
      </c>
      <c r="AC7" s="374"/>
      <c r="AD7" s="374"/>
      <c r="AE7" s="357"/>
      <c r="AF7" s="357"/>
      <c r="AG7" s="357"/>
      <c r="AH7" s="357"/>
      <c r="AI7" s="357"/>
      <c r="AJ7" s="374"/>
    </row>
    <row r="8" spans="1:36" s="373" customFormat="1" x14ac:dyDescent="0.25">
      <c r="A8" s="375" t="s">
        <v>156</v>
      </c>
      <c r="B8" s="376" t="s">
        <v>171</v>
      </c>
      <c r="C8" s="524">
        <v>11017</v>
      </c>
      <c r="D8" s="227">
        <v>30716</v>
      </c>
      <c r="E8" s="227">
        <v>19778</v>
      </c>
      <c r="F8" s="227">
        <v>19125</v>
      </c>
      <c r="G8" s="227">
        <v>13022</v>
      </c>
      <c r="H8" s="227">
        <v>11195</v>
      </c>
      <c r="I8" s="227">
        <v>11591</v>
      </c>
      <c r="J8" s="227">
        <v>10651</v>
      </c>
      <c r="K8" s="227">
        <v>8474</v>
      </c>
      <c r="L8" s="227">
        <v>41911</v>
      </c>
      <c r="M8" s="227">
        <v>26248</v>
      </c>
      <c r="N8" s="377">
        <v>16086</v>
      </c>
      <c r="O8" s="227">
        <v>19778</v>
      </c>
      <c r="P8" s="377">
        <v>12742</v>
      </c>
      <c r="Q8" s="377">
        <v>6470</v>
      </c>
      <c r="R8" s="222">
        <v>6756</v>
      </c>
      <c r="S8" s="222">
        <v>7003</v>
      </c>
      <c r="T8" s="216">
        <v>6019</v>
      </c>
      <c r="U8" s="371"/>
      <c r="V8" s="227">
        <v>16086</v>
      </c>
      <c r="W8" s="377">
        <v>3344</v>
      </c>
      <c r="X8" s="222">
        <v>4063</v>
      </c>
      <c r="Y8" s="227">
        <v>8679</v>
      </c>
      <c r="Z8" s="222">
        <v>4319</v>
      </c>
      <c r="AA8" s="216">
        <v>4360</v>
      </c>
      <c r="AC8" s="374"/>
      <c r="AD8" s="374"/>
      <c r="AE8" s="357"/>
      <c r="AF8" s="357"/>
      <c r="AG8" s="357"/>
      <c r="AH8" s="357"/>
      <c r="AI8" s="357"/>
      <c r="AJ8" s="374"/>
    </row>
    <row r="9" spans="1:36" s="373" customFormat="1" ht="15.75" customHeight="1" x14ac:dyDescent="0.25">
      <c r="A9" s="375" t="s">
        <v>111</v>
      </c>
      <c r="B9" s="376" t="s">
        <v>171</v>
      </c>
      <c r="C9" s="524">
        <v>682</v>
      </c>
      <c r="D9" s="227">
        <v>2232</v>
      </c>
      <c r="E9" s="227">
        <v>2246</v>
      </c>
      <c r="F9" s="227">
        <v>1487</v>
      </c>
      <c r="G9" s="227">
        <v>1503</v>
      </c>
      <c r="H9" s="227">
        <v>723</v>
      </c>
      <c r="I9" s="227">
        <v>745</v>
      </c>
      <c r="J9" s="227">
        <v>749</v>
      </c>
      <c r="K9" s="227">
        <v>738</v>
      </c>
      <c r="L9" s="227">
        <v>2955</v>
      </c>
      <c r="M9" s="227">
        <v>2998</v>
      </c>
      <c r="N9" s="377">
        <v>3729</v>
      </c>
      <c r="O9" s="227">
        <v>2246</v>
      </c>
      <c r="P9" s="377">
        <v>2824</v>
      </c>
      <c r="Q9" s="377">
        <v>752</v>
      </c>
      <c r="R9" s="222">
        <v>743</v>
      </c>
      <c r="S9" s="222">
        <v>777</v>
      </c>
      <c r="T9" s="216">
        <v>726</v>
      </c>
      <c r="U9" s="371"/>
      <c r="V9" s="227">
        <v>3729</v>
      </c>
      <c r="W9" s="377">
        <v>905</v>
      </c>
      <c r="X9" s="222">
        <v>920</v>
      </c>
      <c r="Y9" s="227">
        <v>1904</v>
      </c>
      <c r="Z9" s="222">
        <v>952</v>
      </c>
      <c r="AA9" s="216">
        <v>952</v>
      </c>
      <c r="AC9" s="374"/>
      <c r="AD9" s="374"/>
      <c r="AE9" s="357"/>
      <c r="AF9" s="357"/>
      <c r="AG9" s="357"/>
      <c r="AH9" s="357"/>
      <c r="AI9" s="357"/>
      <c r="AJ9" s="374"/>
    </row>
    <row r="10" spans="1:36" s="373" customFormat="1" x14ac:dyDescent="0.25">
      <c r="A10" s="375" t="s">
        <v>123</v>
      </c>
      <c r="B10" s="376" t="s">
        <v>171</v>
      </c>
      <c r="C10" s="524">
        <v>265</v>
      </c>
      <c r="D10" s="227">
        <v>697</v>
      </c>
      <c r="E10" s="227">
        <v>696</v>
      </c>
      <c r="F10" s="227">
        <v>467</v>
      </c>
      <c r="G10" s="227">
        <v>470</v>
      </c>
      <c r="H10" s="227">
        <v>240</v>
      </c>
      <c r="I10" s="227">
        <v>230</v>
      </c>
      <c r="J10" s="227">
        <v>246</v>
      </c>
      <c r="K10" s="227">
        <v>221</v>
      </c>
      <c r="L10" s="227">
        <v>937</v>
      </c>
      <c r="M10" s="227">
        <v>921</v>
      </c>
      <c r="N10" s="377">
        <v>935</v>
      </c>
      <c r="O10" s="227">
        <v>696</v>
      </c>
      <c r="P10" s="377">
        <v>716</v>
      </c>
      <c r="Q10" s="377">
        <v>225</v>
      </c>
      <c r="R10" s="222">
        <v>226</v>
      </c>
      <c r="S10" s="222">
        <v>235</v>
      </c>
      <c r="T10" s="216">
        <v>235</v>
      </c>
      <c r="U10" s="371"/>
      <c r="V10" s="227">
        <v>935</v>
      </c>
      <c r="W10" s="377">
        <v>219</v>
      </c>
      <c r="X10" s="222">
        <v>216</v>
      </c>
      <c r="Y10" s="227">
        <v>500</v>
      </c>
      <c r="Z10" s="222">
        <v>216</v>
      </c>
      <c r="AA10" s="216">
        <v>284</v>
      </c>
      <c r="AC10" s="374"/>
      <c r="AD10" s="374"/>
      <c r="AE10" s="357"/>
      <c r="AF10" s="357"/>
      <c r="AG10" s="357"/>
      <c r="AH10" s="357"/>
      <c r="AI10" s="357"/>
      <c r="AJ10" s="374"/>
    </row>
    <row r="11" spans="1:36" s="373" customFormat="1" x14ac:dyDescent="0.25">
      <c r="A11" s="375" t="s">
        <v>315</v>
      </c>
      <c r="B11" s="376" t="s">
        <v>171</v>
      </c>
      <c r="C11" s="524">
        <v>947</v>
      </c>
      <c r="D11" s="227">
        <v>2929</v>
      </c>
      <c r="E11" s="227">
        <f>E9+E10</f>
        <v>2942</v>
      </c>
      <c r="F11" s="227">
        <v>1954</v>
      </c>
      <c r="G11" s="227">
        <v>1973</v>
      </c>
      <c r="H11" s="227">
        <v>963</v>
      </c>
      <c r="I11" s="227">
        <v>975</v>
      </c>
      <c r="J11" s="227">
        <v>995</v>
      </c>
      <c r="K11" s="227">
        <v>959</v>
      </c>
      <c r="L11" s="227">
        <v>3892</v>
      </c>
      <c r="M11" s="227">
        <v>3919</v>
      </c>
      <c r="N11" s="377"/>
      <c r="O11" s="227"/>
      <c r="P11" s="377"/>
      <c r="Q11" s="377"/>
      <c r="R11" s="222"/>
      <c r="S11" s="222"/>
      <c r="T11" s="216"/>
      <c r="U11" s="371"/>
      <c r="V11" s="227"/>
      <c r="W11" s="377"/>
      <c r="X11" s="222"/>
      <c r="Y11" s="227"/>
      <c r="Z11" s="222"/>
      <c r="AA11" s="216"/>
      <c r="AC11" s="374"/>
      <c r="AD11" s="374"/>
      <c r="AE11" s="357"/>
      <c r="AF11" s="357"/>
      <c r="AG11" s="357"/>
      <c r="AH11" s="357"/>
      <c r="AI11" s="357"/>
      <c r="AJ11" s="374"/>
    </row>
    <row r="12" spans="1:36" s="380" customFormat="1" x14ac:dyDescent="0.25">
      <c r="A12" s="378" t="s">
        <v>172</v>
      </c>
      <c r="B12" s="224" t="s">
        <v>173</v>
      </c>
      <c r="C12" s="525" t="s">
        <v>336</v>
      </c>
      <c r="D12" s="229" t="s">
        <v>336</v>
      </c>
      <c r="E12" s="229">
        <v>0.62</v>
      </c>
      <c r="F12" s="229" t="s">
        <v>336</v>
      </c>
      <c r="G12" s="229">
        <v>0.64</v>
      </c>
      <c r="H12" s="229" t="s">
        <v>336</v>
      </c>
      <c r="I12" s="229" t="s">
        <v>336</v>
      </c>
      <c r="J12" s="229" t="s">
        <v>336</v>
      </c>
      <c r="K12" s="229" t="s">
        <v>336</v>
      </c>
      <c r="L12" s="229" t="s">
        <v>336</v>
      </c>
      <c r="M12" s="229">
        <v>0.61</v>
      </c>
      <c r="N12" s="379">
        <v>0.66</v>
      </c>
      <c r="O12" s="229">
        <v>0.62</v>
      </c>
      <c r="P12" s="379">
        <v>0.66</v>
      </c>
      <c r="Q12" s="379">
        <v>0.56999999999999995</v>
      </c>
      <c r="R12" s="224">
        <v>0.59</v>
      </c>
      <c r="S12" s="224">
        <v>0.61</v>
      </c>
      <c r="T12" s="218">
        <v>0.66</v>
      </c>
      <c r="U12" s="203"/>
      <c r="V12" s="229">
        <v>0.66</v>
      </c>
      <c r="W12" s="379">
        <v>0.67</v>
      </c>
      <c r="X12" s="224">
        <v>0.67</v>
      </c>
      <c r="Y12" s="229">
        <v>0.65</v>
      </c>
      <c r="Z12" s="224">
        <v>0.66</v>
      </c>
      <c r="AA12" s="218">
        <v>0.65</v>
      </c>
      <c r="AC12" s="381"/>
      <c r="AD12" s="381"/>
      <c r="AE12" s="382"/>
      <c r="AF12" s="382"/>
      <c r="AG12" s="382"/>
      <c r="AH12" s="382"/>
      <c r="AI12" s="382"/>
      <c r="AJ12" s="381"/>
    </row>
    <row r="13" spans="1:36" s="389" customFormat="1" x14ac:dyDescent="0.25">
      <c r="A13" s="383" t="s">
        <v>174</v>
      </c>
      <c r="B13" s="384" t="s">
        <v>171</v>
      </c>
      <c r="C13" s="525" t="s">
        <v>336</v>
      </c>
      <c r="D13" s="386" t="s">
        <v>336</v>
      </c>
      <c r="E13" s="386">
        <v>318.3</v>
      </c>
      <c r="F13" s="386" t="s">
        <v>336</v>
      </c>
      <c r="G13" s="386">
        <v>218.7</v>
      </c>
      <c r="H13" s="229" t="s">
        <v>336</v>
      </c>
      <c r="I13" s="386" t="s">
        <v>336</v>
      </c>
      <c r="J13" s="386" t="s">
        <v>336</v>
      </c>
      <c r="K13" s="386" t="s">
        <v>336</v>
      </c>
      <c r="L13" s="229" t="s">
        <v>336</v>
      </c>
      <c r="M13" s="386">
        <v>395.1</v>
      </c>
      <c r="N13" s="387">
        <v>324.2</v>
      </c>
      <c r="O13" s="386">
        <v>318.3</v>
      </c>
      <c r="P13" s="387">
        <v>235.6</v>
      </c>
      <c r="Q13" s="387">
        <v>76.8</v>
      </c>
      <c r="R13" s="384">
        <v>99.6</v>
      </c>
      <c r="S13" s="384">
        <v>107.7</v>
      </c>
      <c r="T13" s="388">
        <v>111</v>
      </c>
      <c r="U13" s="385"/>
      <c r="V13" s="386">
        <v>324.2</v>
      </c>
      <c r="W13" s="387">
        <v>88.6</v>
      </c>
      <c r="X13" s="384">
        <v>91</v>
      </c>
      <c r="Y13" s="386">
        <v>144.6</v>
      </c>
      <c r="Z13" s="384">
        <v>75.900000000000006</v>
      </c>
      <c r="AA13" s="388">
        <v>68.7</v>
      </c>
      <c r="AC13" s="390"/>
      <c r="AD13" s="390"/>
      <c r="AE13" s="391"/>
      <c r="AF13" s="391"/>
      <c r="AG13" s="391"/>
      <c r="AH13" s="391"/>
      <c r="AI13" s="391"/>
      <c r="AJ13" s="390"/>
    </row>
    <row r="14" spans="1:36" ht="15" customHeight="1" x14ac:dyDescent="0.25">
      <c r="A14" s="219"/>
      <c r="B14" s="215"/>
      <c r="C14" s="526"/>
      <c r="D14" s="242"/>
      <c r="E14" s="242"/>
      <c r="F14" s="242"/>
      <c r="G14" s="242"/>
      <c r="H14" s="242"/>
      <c r="I14" s="242"/>
      <c r="J14" s="242"/>
      <c r="K14" s="242"/>
      <c r="L14" s="242"/>
      <c r="M14" s="242"/>
      <c r="N14" s="392"/>
      <c r="O14" s="242"/>
      <c r="P14" s="392"/>
      <c r="Q14" s="392"/>
      <c r="R14" s="370"/>
      <c r="S14" s="370"/>
      <c r="T14" s="231"/>
      <c r="V14" s="242"/>
      <c r="W14" s="392"/>
      <c r="X14" s="370"/>
      <c r="Y14" s="242"/>
      <c r="Z14" s="370"/>
      <c r="AA14" s="231"/>
    </row>
    <row r="15" spans="1:36" s="373" customFormat="1" x14ac:dyDescent="0.25">
      <c r="A15" s="522" t="s">
        <v>175</v>
      </c>
      <c r="B15" s="370" t="s">
        <v>171</v>
      </c>
      <c r="C15" s="526">
        <v>13875</v>
      </c>
      <c r="D15" s="242">
        <f>D16+D17+D20</f>
        <v>39285</v>
      </c>
      <c r="E15" s="242">
        <v>30254</v>
      </c>
      <c r="F15" s="242">
        <v>24901</v>
      </c>
      <c r="G15" s="242">
        <v>18229</v>
      </c>
      <c r="H15" s="242">
        <v>13965</v>
      </c>
      <c r="I15" s="242">
        <v>14384</v>
      </c>
      <c r="J15" s="242">
        <v>13234</v>
      </c>
      <c r="K15" s="242">
        <v>11667</v>
      </c>
      <c r="L15" s="242">
        <v>53250</v>
      </c>
      <c r="M15" s="242">
        <v>41671</v>
      </c>
      <c r="N15" s="392">
        <v>15688</v>
      </c>
      <c r="O15" s="242">
        <v>30254</v>
      </c>
      <c r="P15" s="392">
        <v>9717</v>
      </c>
      <c r="Q15" s="392">
        <v>11417</v>
      </c>
      <c r="R15" s="370">
        <v>12025</v>
      </c>
      <c r="S15" s="370">
        <v>10529</v>
      </c>
      <c r="T15" s="231">
        <v>7700</v>
      </c>
      <c r="U15" s="371"/>
      <c r="V15" s="242">
        <v>15688</v>
      </c>
      <c r="W15" s="392">
        <v>5971</v>
      </c>
      <c r="X15" s="370">
        <v>4969</v>
      </c>
      <c r="Y15" s="242">
        <v>4748</v>
      </c>
      <c r="Z15" s="370">
        <v>3230</v>
      </c>
      <c r="AA15" s="231">
        <v>1518</v>
      </c>
      <c r="AC15" s="374"/>
      <c r="AD15" s="374"/>
      <c r="AE15" s="357"/>
      <c r="AF15" s="357"/>
      <c r="AG15" s="357"/>
      <c r="AH15" s="357"/>
      <c r="AI15" s="357"/>
      <c r="AJ15" s="374"/>
    </row>
    <row r="16" spans="1:36" s="373" customFormat="1" x14ac:dyDescent="0.25">
      <c r="A16" s="375" t="s">
        <v>155</v>
      </c>
      <c r="B16" s="376" t="s">
        <v>171</v>
      </c>
      <c r="C16" s="524">
        <v>6810</v>
      </c>
      <c r="D16" s="227">
        <v>20983</v>
      </c>
      <c r="E16" s="227">
        <v>18498</v>
      </c>
      <c r="F16" s="227">
        <v>13430</v>
      </c>
      <c r="G16" s="227">
        <v>11690</v>
      </c>
      <c r="H16" s="227">
        <v>7471</v>
      </c>
      <c r="I16" s="227">
        <v>7553</v>
      </c>
      <c r="J16" s="227">
        <v>6756</v>
      </c>
      <c r="K16" s="227">
        <v>6674</v>
      </c>
      <c r="L16" s="227">
        <v>28454</v>
      </c>
      <c r="M16" s="227">
        <v>24558</v>
      </c>
      <c r="N16" s="377">
        <v>11068</v>
      </c>
      <c r="O16" s="227">
        <v>18498</v>
      </c>
      <c r="P16" s="377">
        <v>6152</v>
      </c>
      <c r="Q16" s="377">
        <v>6060</v>
      </c>
      <c r="R16" s="222">
        <v>6808</v>
      </c>
      <c r="S16" s="222">
        <v>6630</v>
      </c>
      <c r="T16" s="216">
        <v>5060</v>
      </c>
      <c r="U16" s="371"/>
      <c r="V16" s="227">
        <v>11068</v>
      </c>
      <c r="W16" s="377">
        <v>4916</v>
      </c>
      <c r="X16" s="222">
        <v>3862</v>
      </c>
      <c r="Y16" s="227">
        <v>2290</v>
      </c>
      <c r="Z16" s="222">
        <v>1989</v>
      </c>
      <c r="AA16" s="216">
        <v>301</v>
      </c>
      <c r="AC16" s="374"/>
      <c r="AD16" s="374"/>
      <c r="AE16" s="357"/>
      <c r="AF16" s="357"/>
      <c r="AG16" s="357"/>
      <c r="AH16" s="357"/>
      <c r="AI16" s="357"/>
      <c r="AJ16" s="374"/>
    </row>
    <row r="17" spans="1:36" x14ac:dyDescent="0.25">
      <c r="A17" s="214" t="s">
        <v>176</v>
      </c>
      <c r="B17" s="215" t="s">
        <v>171</v>
      </c>
      <c r="C17" s="524">
        <v>6440</v>
      </c>
      <c r="D17" s="227">
        <v>15254</v>
      </c>
      <c r="E17" s="227">
        <v>8676</v>
      </c>
      <c r="F17" s="227">
        <v>9585</v>
      </c>
      <c r="G17" s="227">
        <v>4574</v>
      </c>
      <c r="H17" s="227">
        <v>5512</v>
      </c>
      <c r="I17" s="227">
        <v>5669</v>
      </c>
      <c r="J17" s="227">
        <v>5526</v>
      </c>
      <c r="K17" s="227">
        <v>4059</v>
      </c>
      <c r="L17" s="227">
        <v>20766</v>
      </c>
      <c r="M17" s="227">
        <v>12941</v>
      </c>
      <c r="N17" s="377">
        <v>0</v>
      </c>
      <c r="O17" s="227">
        <v>8676</v>
      </c>
      <c r="P17" s="377" t="s">
        <v>57</v>
      </c>
      <c r="Q17" s="616">
        <v>4265</v>
      </c>
      <c r="R17" s="222">
        <v>4102</v>
      </c>
      <c r="S17" s="222">
        <v>2937</v>
      </c>
      <c r="T17" s="216">
        <v>1637</v>
      </c>
      <c r="V17" s="243">
        <v>0</v>
      </c>
      <c r="W17" s="393">
        <v>0</v>
      </c>
      <c r="X17" s="394">
        <v>0</v>
      </c>
      <c r="Y17" s="243" t="s">
        <v>57</v>
      </c>
      <c r="Z17" s="394">
        <v>0</v>
      </c>
      <c r="AA17" s="232">
        <v>0</v>
      </c>
    </row>
    <row r="18" spans="1:36" x14ac:dyDescent="0.25">
      <c r="A18" s="214" t="s">
        <v>111</v>
      </c>
      <c r="B18" s="215" t="s">
        <v>171</v>
      </c>
      <c r="C18" s="524">
        <v>372</v>
      </c>
      <c r="D18" s="227">
        <v>2287</v>
      </c>
      <c r="E18" s="227">
        <v>2316</v>
      </c>
      <c r="F18" s="227">
        <v>1381</v>
      </c>
      <c r="G18" s="227">
        <v>1457</v>
      </c>
      <c r="H18" s="227">
        <v>741</v>
      </c>
      <c r="I18" s="227">
        <v>906</v>
      </c>
      <c r="J18" s="227">
        <v>696</v>
      </c>
      <c r="K18" s="227">
        <v>685</v>
      </c>
      <c r="L18" s="227">
        <v>3028</v>
      </c>
      <c r="M18" s="227">
        <v>3163</v>
      </c>
      <c r="N18" s="395">
        <v>3586</v>
      </c>
      <c r="O18" s="227">
        <v>2316</v>
      </c>
      <c r="P18" s="395">
        <v>2774</v>
      </c>
      <c r="Q18" s="377">
        <v>847</v>
      </c>
      <c r="R18" s="222">
        <v>859</v>
      </c>
      <c r="S18" s="396">
        <v>707</v>
      </c>
      <c r="T18" s="217">
        <v>750</v>
      </c>
      <c r="V18" s="227">
        <v>3586</v>
      </c>
      <c r="W18" s="395">
        <v>812</v>
      </c>
      <c r="X18" s="396">
        <v>848</v>
      </c>
      <c r="Y18" s="228">
        <v>1926</v>
      </c>
      <c r="Z18" s="396">
        <v>976</v>
      </c>
      <c r="AA18" s="217">
        <v>950</v>
      </c>
      <c r="AD18" s="321"/>
      <c r="AE18" s="322"/>
    </row>
    <row r="19" spans="1:36" x14ac:dyDescent="0.25">
      <c r="A19" s="214" t="s">
        <v>123</v>
      </c>
      <c r="B19" s="215" t="s">
        <v>171</v>
      </c>
      <c r="C19" s="524">
        <v>253</v>
      </c>
      <c r="D19" s="227">
        <v>761</v>
      </c>
      <c r="E19" s="227">
        <v>764</v>
      </c>
      <c r="F19" s="227">
        <v>505</v>
      </c>
      <c r="G19" s="227">
        <v>508</v>
      </c>
      <c r="H19" s="227">
        <v>241</v>
      </c>
      <c r="I19" s="227">
        <v>256</v>
      </c>
      <c r="J19" s="227">
        <v>256</v>
      </c>
      <c r="K19" s="227">
        <v>249</v>
      </c>
      <c r="L19" s="227">
        <v>1002</v>
      </c>
      <c r="M19" s="227">
        <v>1009</v>
      </c>
      <c r="N19" s="395">
        <v>1034</v>
      </c>
      <c r="O19" s="227">
        <v>764</v>
      </c>
      <c r="P19" s="395">
        <v>791</v>
      </c>
      <c r="Q19" s="377">
        <v>245</v>
      </c>
      <c r="R19" s="223">
        <v>256</v>
      </c>
      <c r="S19" s="396">
        <v>255</v>
      </c>
      <c r="T19" s="217">
        <v>253</v>
      </c>
      <c r="V19" s="227">
        <v>1034</v>
      </c>
      <c r="W19" s="395">
        <v>243</v>
      </c>
      <c r="X19" s="396">
        <v>259</v>
      </c>
      <c r="Y19" s="228">
        <v>532</v>
      </c>
      <c r="Z19" s="396">
        <v>265</v>
      </c>
      <c r="AA19" s="217">
        <v>267</v>
      </c>
    </row>
    <row r="20" spans="1:36" ht="13.5" x14ac:dyDescent="0.25">
      <c r="A20" s="375" t="s">
        <v>315</v>
      </c>
      <c r="B20" s="376" t="s">
        <v>171</v>
      </c>
      <c r="C20" s="524">
        <v>625</v>
      </c>
      <c r="D20" s="227">
        <v>3048</v>
      </c>
      <c r="E20" s="227">
        <f>E18+E19</f>
        <v>3080</v>
      </c>
      <c r="F20" s="227">
        <v>1886</v>
      </c>
      <c r="G20" s="227">
        <v>1965</v>
      </c>
      <c r="H20" s="227">
        <v>982</v>
      </c>
      <c r="I20" s="227">
        <v>1162</v>
      </c>
      <c r="J20" s="227">
        <v>952</v>
      </c>
      <c r="K20" s="227">
        <v>934</v>
      </c>
      <c r="L20" s="227">
        <v>4030</v>
      </c>
      <c r="M20" s="615">
        <v>4172</v>
      </c>
      <c r="N20" s="395"/>
      <c r="O20" s="227"/>
      <c r="P20" s="395"/>
      <c r="Q20" s="377"/>
      <c r="R20" s="223"/>
      <c r="S20" s="396"/>
      <c r="T20" s="217"/>
      <c r="V20" s="227"/>
      <c r="W20" s="395"/>
      <c r="X20" s="396"/>
      <c r="Y20" s="228"/>
      <c r="Z20" s="396"/>
      <c r="AA20" s="217"/>
    </row>
    <row r="21" spans="1:36" s="382" customFormat="1" x14ac:dyDescent="0.25">
      <c r="A21" s="397" t="s">
        <v>177</v>
      </c>
      <c r="B21" s="398" t="s">
        <v>173</v>
      </c>
      <c r="C21" s="527" t="s">
        <v>336</v>
      </c>
      <c r="D21" s="287" t="s">
        <v>336</v>
      </c>
      <c r="E21" s="287">
        <v>0.73</v>
      </c>
      <c r="F21" s="287" t="s">
        <v>336</v>
      </c>
      <c r="G21" s="287">
        <v>0.76</v>
      </c>
      <c r="H21" s="287" t="s">
        <v>336</v>
      </c>
      <c r="I21" s="287" t="s">
        <v>336</v>
      </c>
      <c r="J21" s="287" t="s">
        <v>336</v>
      </c>
      <c r="K21" s="287" t="s">
        <v>336</v>
      </c>
      <c r="L21" s="287" t="s">
        <v>336</v>
      </c>
      <c r="M21" s="287">
        <v>0.71</v>
      </c>
      <c r="N21" s="399">
        <v>0.98</v>
      </c>
      <c r="O21" s="287">
        <v>0.73</v>
      </c>
      <c r="P21" s="399">
        <v>1.07</v>
      </c>
      <c r="Q21" s="399">
        <v>0.65</v>
      </c>
      <c r="R21" s="400">
        <v>0.68</v>
      </c>
      <c r="S21" s="400">
        <v>0.73</v>
      </c>
      <c r="T21" s="282">
        <v>0.8</v>
      </c>
      <c r="U21" s="203"/>
      <c r="V21" s="287">
        <v>0.98</v>
      </c>
      <c r="W21" s="399">
        <v>0.81</v>
      </c>
      <c r="X21" s="400">
        <v>0.88</v>
      </c>
      <c r="Y21" s="287">
        <v>1.28</v>
      </c>
      <c r="Z21" s="400">
        <v>1.0900000000000001</v>
      </c>
      <c r="AA21" s="282">
        <v>1.67</v>
      </c>
      <c r="AB21" s="380"/>
      <c r="AC21" s="381"/>
      <c r="AD21" s="381"/>
      <c r="AJ21" s="381"/>
    </row>
    <row r="22" spans="1:36" x14ac:dyDescent="0.25">
      <c r="A22" s="214" t="s">
        <v>155</v>
      </c>
      <c r="B22" s="215" t="s">
        <v>173</v>
      </c>
      <c r="C22" s="528">
        <v>0.44</v>
      </c>
      <c r="D22" s="228">
        <v>0.48</v>
      </c>
      <c r="E22" s="228">
        <v>0.54</v>
      </c>
      <c r="F22" s="228">
        <v>0.49</v>
      </c>
      <c r="G22" s="228">
        <v>0.56000000000000005</v>
      </c>
      <c r="H22" s="228">
        <v>0.47</v>
      </c>
      <c r="I22" s="228">
        <v>0.46</v>
      </c>
      <c r="J22" s="228">
        <v>0.46</v>
      </c>
      <c r="K22" s="228">
        <v>0.52</v>
      </c>
      <c r="L22" s="228">
        <v>0.48</v>
      </c>
      <c r="M22" s="228">
        <v>0.53</v>
      </c>
      <c r="N22" s="395">
        <v>0.56000000000000005</v>
      </c>
      <c r="O22" s="228">
        <v>0.54</v>
      </c>
      <c r="P22" s="395">
        <v>0.56000000000000005</v>
      </c>
      <c r="Q22" s="395">
        <v>0.5</v>
      </c>
      <c r="R22" s="223">
        <v>0.51</v>
      </c>
      <c r="S22" s="223">
        <v>0.56000000000000005</v>
      </c>
      <c r="T22" s="280">
        <v>0.56999999999999995</v>
      </c>
      <c r="V22" s="228">
        <v>0.56000000000000005</v>
      </c>
      <c r="W22" s="395">
        <v>0.56999999999999995</v>
      </c>
      <c r="X22" s="223">
        <v>0.56000000000000005</v>
      </c>
      <c r="Y22" s="228">
        <v>0.56000000000000005</v>
      </c>
      <c r="Z22" s="223">
        <v>0.56999999999999995</v>
      </c>
      <c r="AA22" s="280">
        <v>0.5</v>
      </c>
    </row>
    <row r="23" spans="1:36" x14ac:dyDescent="0.25">
      <c r="A23" s="214" t="s">
        <v>176</v>
      </c>
      <c r="B23" s="215" t="s">
        <v>173</v>
      </c>
      <c r="C23" s="528">
        <v>0.56999999999999995</v>
      </c>
      <c r="D23" s="228">
        <v>0.61</v>
      </c>
      <c r="E23" s="228">
        <v>0.7</v>
      </c>
      <c r="F23" s="520">
        <v>0.62</v>
      </c>
      <c r="G23" s="520">
        <v>0.75</v>
      </c>
      <c r="H23" s="228">
        <v>0.63</v>
      </c>
      <c r="I23" s="520">
        <v>0.57999999999999996</v>
      </c>
      <c r="J23" s="228">
        <v>0.62</v>
      </c>
      <c r="K23" s="228">
        <v>0.62</v>
      </c>
      <c r="L23" s="228">
        <v>0.61</v>
      </c>
      <c r="M23" s="228">
        <v>0.66</v>
      </c>
      <c r="N23" s="521">
        <v>0</v>
      </c>
      <c r="O23" s="520">
        <v>0.7</v>
      </c>
      <c r="P23" s="521" t="s">
        <v>57</v>
      </c>
      <c r="Q23" s="521">
        <v>0.57999999999999996</v>
      </c>
      <c r="R23" s="394">
        <v>0.65</v>
      </c>
      <c r="S23" s="223">
        <v>0.72</v>
      </c>
      <c r="T23" s="280">
        <v>0.8</v>
      </c>
      <c r="V23" s="250">
        <v>0</v>
      </c>
      <c r="W23" s="407" t="s">
        <v>57</v>
      </c>
      <c r="X23" s="408">
        <v>0</v>
      </c>
      <c r="Y23" s="520" t="s">
        <v>57</v>
      </c>
      <c r="Z23" s="408">
        <v>0</v>
      </c>
      <c r="AA23" s="236" t="s">
        <v>57</v>
      </c>
    </row>
    <row r="24" spans="1:36" x14ac:dyDescent="0.25">
      <c r="A24" s="214" t="s">
        <v>111</v>
      </c>
      <c r="B24" s="215" t="s">
        <v>173</v>
      </c>
      <c r="C24" s="529" t="s">
        <v>336</v>
      </c>
      <c r="D24" s="245" t="s">
        <v>336</v>
      </c>
      <c r="E24" s="245">
        <v>2.2599999999999998</v>
      </c>
      <c r="F24" s="245" t="s">
        <v>336</v>
      </c>
      <c r="G24" s="245">
        <v>2.34</v>
      </c>
      <c r="H24" s="245" t="s">
        <v>336</v>
      </c>
      <c r="I24" s="245" t="s">
        <v>336</v>
      </c>
      <c r="J24" s="245" t="s">
        <v>336</v>
      </c>
      <c r="K24" s="245" t="s">
        <v>336</v>
      </c>
      <c r="L24" s="245" t="s">
        <v>336</v>
      </c>
      <c r="M24" s="245">
        <v>2.21</v>
      </c>
      <c r="N24" s="401">
        <v>2.27</v>
      </c>
      <c r="O24" s="245">
        <v>2.2599999999999998</v>
      </c>
      <c r="P24" s="401">
        <v>2.27</v>
      </c>
      <c r="Q24" s="401">
        <v>2.0699999999999998</v>
      </c>
      <c r="R24" s="402">
        <v>2.12</v>
      </c>
      <c r="S24" s="402">
        <v>2.31</v>
      </c>
      <c r="T24" s="280">
        <v>2.38</v>
      </c>
      <c r="V24" s="245">
        <v>2.27</v>
      </c>
      <c r="W24" s="401">
        <v>2.27</v>
      </c>
      <c r="X24" s="402">
        <v>2.3199999999999998</v>
      </c>
      <c r="Y24" s="245">
        <v>2.2400000000000002</v>
      </c>
      <c r="Z24" s="402">
        <v>2.2200000000000002</v>
      </c>
      <c r="AA24" s="280">
        <v>2.27</v>
      </c>
    </row>
    <row r="25" spans="1:36" x14ac:dyDescent="0.25">
      <c r="A25" s="214" t="s">
        <v>123</v>
      </c>
      <c r="B25" s="215" t="s">
        <v>173</v>
      </c>
      <c r="C25" s="529">
        <v>0.82</v>
      </c>
      <c r="D25" s="245">
        <v>0.86</v>
      </c>
      <c r="E25" s="245">
        <v>0.89</v>
      </c>
      <c r="F25" s="245">
        <v>0.86</v>
      </c>
      <c r="G25" s="245">
        <v>0.9</v>
      </c>
      <c r="H25" s="245">
        <v>0.85</v>
      </c>
      <c r="I25" s="245">
        <v>0.87</v>
      </c>
      <c r="J25" s="245">
        <v>0.86</v>
      </c>
      <c r="K25" s="245">
        <v>0.86</v>
      </c>
      <c r="L25" s="245">
        <v>0.86</v>
      </c>
      <c r="M25" s="245">
        <v>0.89</v>
      </c>
      <c r="N25" s="401">
        <v>0.88</v>
      </c>
      <c r="O25" s="245">
        <v>0.89</v>
      </c>
      <c r="P25" s="401">
        <v>0.88</v>
      </c>
      <c r="Q25" s="401">
        <v>0.88</v>
      </c>
      <c r="R25" s="402">
        <v>0.89</v>
      </c>
      <c r="S25" s="402">
        <v>0.89</v>
      </c>
      <c r="T25" s="280">
        <v>0.9</v>
      </c>
      <c r="V25" s="245">
        <v>0.88</v>
      </c>
      <c r="W25" s="401">
        <v>0.88</v>
      </c>
      <c r="X25" s="402">
        <v>0.92</v>
      </c>
      <c r="Y25" s="245">
        <v>0.86</v>
      </c>
      <c r="Z25" s="402">
        <v>0.87</v>
      </c>
      <c r="AA25" s="280">
        <v>0.86</v>
      </c>
    </row>
    <row r="26" spans="1:36" x14ac:dyDescent="0.25">
      <c r="A26" s="375" t="s">
        <v>315</v>
      </c>
      <c r="B26" s="215" t="s">
        <v>173</v>
      </c>
      <c r="C26" s="529">
        <v>1.79</v>
      </c>
      <c r="D26" s="245">
        <v>1.8</v>
      </c>
      <c r="E26" s="245">
        <v>1.92</v>
      </c>
      <c r="F26" s="245">
        <v>1.84</v>
      </c>
      <c r="G26" s="245">
        <v>1.97</v>
      </c>
      <c r="H26" s="245">
        <v>1.83</v>
      </c>
      <c r="I26" s="245">
        <v>1.73</v>
      </c>
      <c r="J26" s="245">
        <v>1.9</v>
      </c>
      <c r="K26" s="245">
        <v>1.79</v>
      </c>
      <c r="L26" s="245">
        <v>1.81</v>
      </c>
      <c r="M26" s="245">
        <v>1.89</v>
      </c>
      <c r="N26" s="401"/>
      <c r="O26" s="245"/>
      <c r="P26" s="401"/>
      <c r="Q26" s="401"/>
      <c r="R26" s="402"/>
      <c r="S26" s="402"/>
      <c r="T26" s="280"/>
      <c r="V26" s="245"/>
      <c r="W26" s="401"/>
      <c r="X26" s="402"/>
      <c r="Y26" s="245"/>
      <c r="Z26" s="402"/>
      <c r="AA26" s="280"/>
    </row>
    <row r="27" spans="1:36" x14ac:dyDescent="0.25">
      <c r="A27" s="211" t="s">
        <v>178</v>
      </c>
      <c r="B27" s="212" t="s">
        <v>171</v>
      </c>
      <c r="C27" s="525" t="s">
        <v>336</v>
      </c>
      <c r="D27" s="251" t="s">
        <v>336</v>
      </c>
      <c r="E27" s="251">
        <v>220.3</v>
      </c>
      <c r="F27" s="246" t="s">
        <v>336</v>
      </c>
      <c r="G27" s="246">
        <v>138.5</v>
      </c>
      <c r="H27" s="229" t="s">
        <v>336</v>
      </c>
      <c r="I27" s="575" t="s">
        <v>336</v>
      </c>
      <c r="J27" s="251" t="s">
        <v>336</v>
      </c>
      <c r="K27" s="251" t="s">
        <v>336</v>
      </c>
      <c r="L27" s="229" t="s">
        <v>336</v>
      </c>
      <c r="M27" s="246">
        <v>294.8</v>
      </c>
      <c r="N27" s="403">
        <v>153</v>
      </c>
      <c r="O27" s="246">
        <v>220.3</v>
      </c>
      <c r="P27" s="403">
        <v>104.3</v>
      </c>
      <c r="Q27" s="403">
        <v>74.5</v>
      </c>
      <c r="R27" s="404">
        <v>81.8</v>
      </c>
      <c r="S27" s="404">
        <v>76.7</v>
      </c>
      <c r="T27" s="234">
        <v>61.8</v>
      </c>
      <c r="V27" s="246">
        <v>153</v>
      </c>
      <c r="W27" s="403">
        <v>48.7</v>
      </c>
      <c r="X27" s="404">
        <v>43.6</v>
      </c>
      <c r="Y27" s="246">
        <v>60.7</v>
      </c>
      <c r="Z27" s="404">
        <v>35.299999999999997</v>
      </c>
      <c r="AA27" s="234">
        <v>25.400000000000002</v>
      </c>
    </row>
    <row r="28" spans="1:36" x14ac:dyDescent="0.25">
      <c r="A28" s="214" t="s">
        <v>155</v>
      </c>
      <c r="B28" s="215" t="s">
        <v>171</v>
      </c>
      <c r="C28" s="530" t="s">
        <v>336</v>
      </c>
      <c r="D28" s="248" t="s">
        <v>336</v>
      </c>
      <c r="E28" s="248">
        <v>100.1</v>
      </c>
      <c r="F28" s="248" t="s">
        <v>336</v>
      </c>
      <c r="G28" s="248">
        <v>65.599999999999994</v>
      </c>
      <c r="H28" s="248" t="s">
        <v>336</v>
      </c>
      <c r="I28" s="248" t="s">
        <v>336</v>
      </c>
      <c r="J28" s="248" t="s">
        <v>336</v>
      </c>
      <c r="K28" s="248" t="s">
        <v>336</v>
      </c>
      <c r="L28" s="248" t="s">
        <v>336</v>
      </c>
      <c r="M28" s="248">
        <v>130.19999999999999</v>
      </c>
      <c r="N28" s="405">
        <v>62.5</v>
      </c>
      <c r="O28" s="248">
        <v>100.1</v>
      </c>
      <c r="P28" s="405">
        <v>34.4</v>
      </c>
      <c r="Q28" s="405">
        <v>30.1</v>
      </c>
      <c r="R28" s="406">
        <v>34.5</v>
      </c>
      <c r="S28" s="406">
        <v>37</v>
      </c>
      <c r="T28" s="236">
        <v>28.6</v>
      </c>
      <c r="V28" s="248">
        <v>62.5</v>
      </c>
      <c r="W28" s="405">
        <v>28.1</v>
      </c>
      <c r="X28" s="406">
        <v>21.6</v>
      </c>
      <c r="Y28" s="248">
        <v>12.8</v>
      </c>
      <c r="Z28" s="406">
        <v>11.3</v>
      </c>
      <c r="AA28" s="236">
        <v>1.5</v>
      </c>
    </row>
    <row r="29" spans="1:36" x14ac:dyDescent="0.25">
      <c r="A29" s="214" t="s">
        <v>176</v>
      </c>
      <c r="B29" s="215" t="s">
        <v>171</v>
      </c>
      <c r="C29" s="530" t="s">
        <v>336</v>
      </c>
      <c r="D29" s="248" t="s">
        <v>336</v>
      </c>
      <c r="E29" s="248">
        <v>61</v>
      </c>
      <c r="F29" s="248" t="s">
        <v>336</v>
      </c>
      <c r="G29" s="248">
        <v>34.200000000000003</v>
      </c>
      <c r="H29" s="248" t="s">
        <v>336</v>
      </c>
      <c r="I29" s="250" t="s">
        <v>336</v>
      </c>
      <c r="J29" s="248" t="s">
        <v>336</v>
      </c>
      <c r="K29" s="248" t="s">
        <v>336</v>
      </c>
      <c r="L29" s="248" t="s">
        <v>336</v>
      </c>
      <c r="M29" s="248">
        <v>85.7</v>
      </c>
      <c r="N29" s="407">
        <v>0</v>
      </c>
      <c r="O29" s="250">
        <v>61</v>
      </c>
      <c r="P29" s="407" t="s">
        <v>57</v>
      </c>
      <c r="Q29" s="617">
        <v>24.7</v>
      </c>
      <c r="R29" s="406">
        <v>26.8</v>
      </c>
      <c r="S29" s="406">
        <v>21.2</v>
      </c>
      <c r="T29" s="247">
        <v>13</v>
      </c>
      <c r="V29" s="250">
        <v>0</v>
      </c>
      <c r="W29" s="407" t="s">
        <v>57</v>
      </c>
      <c r="X29" s="408">
        <v>0</v>
      </c>
      <c r="Y29" s="249" t="s">
        <v>57</v>
      </c>
      <c r="Z29" s="408">
        <v>0</v>
      </c>
      <c r="AA29" s="236" t="s">
        <v>57</v>
      </c>
    </row>
    <row r="30" spans="1:36" x14ac:dyDescent="0.25">
      <c r="A30" s="214" t="s">
        <v>111</v>
      </c>
      <c r="B30" s="215" t="s">
        <v>171</v>
      </c>
      <c r="C30" s="530" t="s">
        <v>336</v>
      </c>
      <c r="D30" s="248" t="s">
        <v>336</v>
      </c>
      <c r="E30" s="248">
        <v>52.4</v>
      </c>
      <c r="F30" s="248" t="s">
        <v>336</v>
      </c>
      <c r="G30" s="248">
        <v>34.200000000000003</v>
      </c>
      <c r="H30" s="248" t="s">
        <v>336</v>
      </c>
      <c r="I30" s="248" t="s">
        <v>336</v>
      </c>
      <c r="J30" s="248" t="s">
        <v>336</v>
      </c>
      <c r="K30" s="248" t="s">
        <v>336</v>
      </c>
      <c r="L30" s="248" t="s">
        <v>336</v>
      </c>
      <c r="M30" s="248">
        <v>69.900000000000006</v>
      </c>
      <c r="N30" s="405">
        <v>81.400000000000006</v>
      </c>
      <c r="O30" s="248">
        <v>52.4</v>
      </c>
      <c r="P30" s="405">
        <v>62.9</v>
      </c>
      <c r="Q30" s="405">
        <v>17.5</v>
      </c>
      <c r="R30" s="406">
        <v>18.2</v>
      </c>
      <c r="S30" s="406">
        <v>16.3</v>
      </c>
      <c r="T30" s="247">
        <v>17.899999999999999</v>
      </c>
      <c r="V30" s="248">
        <v>81.400000000000006</v>
      </c>
      <c r="W30" s="405">
        <v>18.5</v>
      </c>
      <c r="X30" s="406">
        <v>19.600000000000001</v>
      </c>
      <c r="Y30" s="248">
        <v>43.3</v>
      </c>
      <c r="Z30" s="406">
        <v>21.7</v>
      </c>
      <c r="AA30" s="247">
        <v>21.6</v>
      </c>
    </row>
    <row r="31" spans="1:36" x14ac:dyDescent="0.25">
      <c r="A31" s="214" t="s">
        <v>123</v>
      </c>
      <c r="B31" s="215" t="s">
        <v>171</v>
      </c>
      <c r="C31" s="530" t="s">
        <v>336</v>
      </c>
      <c r="D31" s="248" t="s">
        <v>336</v>
      </c>
      <c r="E31" s="248">
        <v>6.8</v>
      </c>
      <c r="F31" s="248" t="s">
        <v>336</v>
      </c>
      <c r="G31" s="248">
        <v>4.5</v>
      </c>
      <c r="H31" s="248" t="s">
        <v>336</v>
      </c>
      <c r="I31" s="248" t="s">
        <v>336</v>
      </c>
      <c r="J31" s="248" t="s">
        <v>336</v>
      </c>
      <c r="K31" s="248" t="s">
        <v>336</v>
      </c>
      <c r="L31" s="248" t="s">
        <v>336</v>
      </c>
      <c r="M31" s="248">
        <v>9</v>
      </c>
      <c r="N31" s="405">
        <v>9.1</v>
      </c>
      <c r="O31" s="248">
        <v>6.8</v>
      </c>
      <c r="P31" s="405">
        <v>7</v>
      </c>
      <c r="Q31" s="405">
        <v>2.2000000000000002</v>
      </c>
      <c r="R31" s="406">
        <v>2.2999999999999998</v>
      </c>
      <c r="S31" s="406">
        <v>2.2000000000000002</v>
      </c>
      <c r="T31" s="247">
        <v>2.2999999999999998</v>
      </c>
      <c r="V31" s="248">
        <v>9.1</v>
      </c>
      <c r="W31" s="405">
        <v>2.1</v>
      </c>
      <c r="X31" s="406">
        <v>2.4</v>
      </c>
      <c r="Y31" s="248">
        <v>4.5999999999999996</v>
      </c>
      <c r="Z31" s="406">
        <v>2.2999999999999998</v>
      </c>
      <c r="AA31" s="247">
        <v>2.2999999999999998</v>
      </c>
    </row>
    <row r="32" spans="1:36" x14ac:dyDescent="0.25">
      <c r="A32" s="211" t="s">
        <v>179</v>
      </c>
      <c r="B32" s="212" t="s">
        <v>173</v>
      </c>
      <c r="C32" s="531" t="s">
        <v>336</v>
      </c>
      <c r="D32" s="251" t="s">
        <v>336</v>
      </c>
      <c r="E32" s="251">
        <v>83.4</v>
      </c>
      <c r="F32" s="251" t="s">
        <v>336</v>
      </c>
      <c r="G32" s="251">
        <v>81.599999999999994</v>
      </c>
      <c r="H32" s="251" t="s">
        <v>336</v>
      </c>
      <c r="I32" s="251" t="s">
        <v>336</v>
      </c>
      <c r="J32" s="251" t="s">
        <v>336</v>
      </c>
      <c r="K32" s="251" t="s">
        <v>336</v>
      </c>
      <c r="L32" s="251" t="s">
        <v>336</v>
      </c>
      <c r="M32" s="251">
        <v>83.2</v>
      </c>
      <c r="N32" s="409">
        <v>85.8</v>
      </c>
      <c r="O32" s="251">
        <v>83.4</v>
      </c>
      <c r="P32" s="409">
        <v>86.7</v>
      </c>
      <c r="Q32" s="409">
        <v>82.5</v>
      </c>
      <c r="R32" s="410">
        <v>86.4</v>
      </c>
      <c r="S32" s="410">
        <v>82.4</v>
      </c>
      <c r="T32" s="237">
        <v>80.599999999999994</v>
      </c>
      <c r="U32" s="204"/>
      <c r="V32" s="251">
        <v>85.8</v>
      </c>
      <c r="W32" s="409">
        <v>83.8</v>
      </c>
      <c r="X32" s="410">
        <v>85.2</v>
      </c>
      <c r="Y32" s="251">
        <v>87.8</v>
      </c>
      <c r="Z32" s="410">
        <v>87.6</v>
      </c>
      <c r="AA32" s="237">
        <v>88.2</v>
      </c>
    </row>
    <row r="33" spans="1:36" x14ac:dyDescent="0.25">
      <c r="A33" s="214" t="s">
        <v>155</v>
      </c>
      <c r="B33" s="215" t="s">
        <v>173</v>
      </c>
      <c r="C33" s="532">
        <v>83</v>
      </c>
      <c r="D33" s="252">
        <v>78.2</v>
      </c>
      <c r="E33" s="252">
        <v>82.4</v>
      </c>
      <c r="F33" s="252">
        <v>79.5</v>
      </c>
      <c r="G33" s="252">
        <v>83</v>
      </c>
      <c r="H33" s="252">
        <v>79.900000000000006</v>
      </c>
      <c r="I33" s="252">
        <v>75.900000000000006</v>
      </c>
      <c r="J33" s="252">
        <v>77.400000000000006</v>
      </c>
      <c r="K33" s="252">
        <v>81.400000000000006</v>
      </c>
      <c r="L33" s="252">
        <v>78.7</v>
      </c>
      <c r="M33" s="252">
        <v>81.400000000000006</v>
      </c>
      <c r="N33" s="411">
        <v>80.3</v>
      </c>
      <c r="O33" s="252">
        <v>82.4</v>
      </c>
      <c r="P33" s="411">
        <v>81.5</v>
      </c>
      <c r="Q33" s="411">
        <v>78.2</v>
      </c>
      <c r="R33" s="412">
        <v>81.3</v>
      </c>
      <c r="S33" s="412">
        <v>82.4</v>
      </c>
      <c r="T33" s="238">
        <v>83.7</v>
      </c>
      <c r="V33" s="252">
        <v>80.3</v>
      </c>
      <c r="W33" s="411">
        <v>79</v>
      </c>
      <c r="X33" s="412">
        <v>80.88</v>
      </c>
      <c r="Y33" s="252">
        <v>82.4</v>
      </c>
      <c r="Z33" s="412">
        <v>83.9</v>
      </c>
      <c r="AA33" s="238">
        <v>71.3</v>
      </c>
    </row>
    <row r="34" spans="1:36" x14ac:dyDescent="0.25">
      <c r="A34" s="214" t="s">
        <v>176</v>
      </c>
      <c r="B34" s="215" t="s">
        <v>173</v>
      </c>
      <c r="C34" s="532">
        <v>88.8</v>
      </c>
      <c r="D34" s="248">
        <v>86.6</v>
      </c>
      <c r="E34" s="248">
        <v>78.7</v>
      </c>
      <c r="F34" s="248">
        <v>86.4</v>
      </c>
      <c r="G34" s="248">
        <v>69.3</v>
      </c>
      <c r="H34" s="252">
        <v>87.6</v>
      </c>
      <c r="I34" s="252">
        <v>86.9</v>
      </c>
      <c r="J34" s="248">
        <v>85.4</v>
      </c>
      <c r="K34" s="248">
        <v>87.6</v>
      </c>
      <c r="L34" s="252">
        <v>86.8</v>
      </c>
      <c r="M34" s="252">
        <v>79.599999999999994</v>
      </c>
      <c r="N34" s="407">
        <v>0</v>
      </c>
      <c r="O34" s="250">
        <v>78.7</v>
      </c>
      <c r="P34" s="407" t="s">
        <v>57</v>
      </c>
      <c r="Q34" s="617">
        <v>81.599999999999994</v>
      </c>
      <c r="R34" s="412">
        <v>90.7</v>
      </c>
      <c r="S34" s="412">
        <v>76.5</v>
      </c>
      <c r="T34" s="238">
        <v>57.7</v>
      </c>
      <c r="V34" s="250">
        <v>0</v>
      </c>
      <c r="W34" s="407" t="s">
        <v>57</v>
      </c>
      <c r="X34" s="408">
        <v>0</v>
      </c>
      <c r="Y34" s="249" t="s">
        <v>57</v>
      </c>
      <c r="Z34" s="408">
        <v>0</v>
      </c>
      <c r="AA34" s="236" t="s">
        <v>57</v>
      </c>
    </row>
    <row r="35" spans="1:36" x14ac:dyDescent="0.25">
      <c r="A35" s="214" t="s">
        <v>111</v>
      </c>
      <c r="B35" s="215" t="s">
        <v>173</v>
      </c>
      <c r="C35" s="532">
        <v>90.3</v>
      </c>
      <c r="D35" s="252">
        <v>89.7</v>
      </c>
      <c r="E35" s="252">
        <v>90</v>
      </c>
      <c r="F35" s="252">
        <v>89.1</v>
      </c>
      <c r="G35" s="252">
        <v>90.3</v>
      </c>
      <c r="H35" s="252">
        <v>90.6</v>
      </c>
      <c r="I35" s="252">
        <v>90.9</v>
      </c>
      <c r="J35" s="252">
        <v>89.8</v>
      </c>
      <c r="K35" s="252">
        <v>88.3</v>
      </c>
      <c r="L35" s="252">
        <v>90</v>
      </c>
      <c r="M35" s="252">
        <v>90.1</v>
      </c>
      <c r="N35" s="411">
        <v>89.4</v>
      </c>
      <c r="O35" s="252">
        <v>90</v>
      </c>
      <c r="P35" s="411">
        <v>89.2</v>
      </c>
      <c r="Q35" s="411">
        <v>90.3</v>
      </c>
      <c r="R35" s="412">
        <v>89.4</v>
      </c>
      <c r="S35" s="412">
        <v>89.3</v>
      </c>
      <c r="T35" s="238">
        <v>91.2</v>
      </c>
      <c r="V35" s="252">
        <v>89.4</v>
      </c>
      <c r="W35" s="411">
        <v>90.4</v>
      </c>
      <c r="X35" s="412">
        <v>89.3</v>
      </c>
      <c r="Y35" s="252">
        <v>89.1</v>
      </c>
      <c r="Z35" s="412">
        <v>89.2</v>
      </c>
      <c r="AA35" s="238">
        <v>89</v>
      </c>
    </row>
    <row r="36" spans="1:36" x14ac:dyDescent="0.25">
      <c r="A36" s="214" t="s">
        <v>123</v>
      </c>
      <c r="B36" s="215" t="s">
        <v>173</v>
      </c>
      <c r="C36" s="532">
        <v>86.7</v>
      </c>
      <c r="D36" s="252">
        <v>88.3</v>
      </c>
      <c r="E36" s="252">
        <v>89.3</v>
      </c>
      <c r="F36" s="252">
        <v>89</v>
      </c>
      <c r="G36" s="252">
        <v>89.1</v>
      </c>
      <c r="H36" s="252">
        <v>87.5</v>
      </c>
      <c r="I36" s="252">
        <v>87</v>
      </c>
      <c r="J36" s="252">
        <v>88.1</v>
      </c>
      <c r="K36" s="252">
        <v>89.9</v>
      </c>
      <c r="L36" s="252">
        <v>88.1</v>
      </c>
      <c r="M36" s="252">
        <v>89</v>
      </c>
      <c r="N36" s="411">
        <v>90.6</v>
      </c>
      <c r="O36" s="252">
        <v>89.3</v>
      </c>
      <c r="P36" s="411">
        <v>90.9</v>
      </c>
      <c r="Q36" s="411">
        <v>88.1</v>
      </c>
      <c r="R36" s="412">
        <v>89.6</v>
      </c>
      <c r="S36" s="412">
        <v>88.6</v>
      </c>
      <c r="T36" s="238">
        <v>89.6</v>
      </c>
      <c r="V36" s="252">
        <v>90.6</v>
      </c>
      <c r="W36" s="411">
        <v>89.7</v>
      </c>
      <c r="X36" s="412">
        <v>90.6</v>
      </c>
      <c r="Y36" s="252">
        <v>91</v>
      </c>
      <c r="Z36" s="412">
        <v>90.4</v>
      </c>
      <c r="AA36" s="238">
        <v>91.6</v>
      </c>
    </row>
    <row r="37" spans="1:36" ht="15" customHeight="1" x14ac:dyDescent="0.25">
      <c r="A37" s="239"/>
      <c r="B37" s="215"/>
      <c r="C37" s="533"/>
      <c r="D37" s="253"/>
      <c r="E37" s="253"/>
      <c r="F37" s="253"/>
      <c r="G37" s="253"/>
      <c r="H37" s="253"/>
      <c r="I37" s="253"/>
      <c r="J37" s="253"/>
      <c r="K37" s="253"/>
      <c r="L37" s="253"/>
      <c r="M37" s="253"/>
      <c r="N37" s="413"/>
      <c r="O37" s="253"/>
      <c r="P37" s="413"/>
      <c r="Q37" s="413"/>
      <c r="R37" s="414"/>
      <c r="S37" s="414"/>
      <c r="T37" s="240"/>
      <c r="V37" s="253"/>
      <c r="W37" s="413"/>
      <c r="X37" s="414"/>
      <c r="Y37" s="253"/>
      <c r="Z37" s="414"/>
      <c r="AA37" s="240"/>
    </row>
    <row r="38" spans="1:36" x14ac:dyDescent="0.25">
      <c r="A38" s="241" t="s">
        <v>180</v>
      </c>
      <c r="B38" s="215" t="s">
        <v>171</v>
      </c>
      <c r="C38" s="534">
        <v>3180</v>
      </c>
      <c r="D38" s="254">
        <v>12958</v>
      </c>
      <c r="E38" s="254">
        <v>10867</v>
      </c>
      <c r="F38" s="254">
        <v>8835</v>
      </c>
      <c r="G38" s="254">
        <v>8297</v>
      </c>
      <c r="H38" s="254">
        <v>3146</v>
      </c>
      <c r="I38" s="254">
        <v>4123</v>
      </c>
      <c r="J38" s="254">
        <v>4476</v>
      </c>
      <c r="K38" s="254">
        <v>4359</v>
      </c>
      <c r="L38" s="254">
        <v>16104</v>
      </c>
      <c r="M38" s="254">
        <v>13040</v>
      </c>
      <c r="N38" s="415">
        <v>15989</v>
      </c>
      <c r="O38" s="254">
        <v>10867</v>
      </c>
      <c r="P38" s="415">
        <v>12742</v>
      </c>
      <c r="Q38" s="415">
        <v>2173</v>
      </c>
      <c r="R38" s="376">
        <v>2570</v>
      </c>
      <c r="S38" s="376">
        <v>4084</v>
      </c>
      <c r="T38" s="233">
        <v>4213</v>
      </c>
      <c r="V38" s="254">
        <v>15989</v>
      </c>
      <c r="W38" s="415">
        <v>3247</v>
      </c>
      <c r="X38" s="376">
        <v>4063</v>
      </c>
      <c r="Y38" s="254">
        <v>8679</v>
      </c>
      <c r="Z38" s="376">
        <v>4319</v>
      </c>
      <c r="AA38" s="233">
        <v>4360</v>
      </c>
    </row>
    <row r="39" spans="1:36" x14ac:dyDescent="0.25">
      <c r="A39" s="241" t="s">
        <v>181</v>
      </c>
      <c r="B39" s="215" t="s">
        <v>173</v>
      </c>
      <c r="C39" s="535">
        <v>0.28000000000000003</v>
      </c>
      <c r="D39" s="564">
        <v>0.32</v>
      </c>
      <c r="E39" s="564">
        <v>0.38</v>
      </c>
      <c r="F39" s="255">
        <v>0.31</v>
      </c>
      <c r="G39" s="255">
        <v>0.42</v>
      </c>
      <c r="H39" s="564">
        <v>0.37</v>
      </c>
      <c r="I39" s="255">
        <v>0.35</v>
      </c>
      <c r="J39" s="564">
        <v>0.31</v>
      </c>
      <c r="K39" s="564">
        <v>0.3</v>
      </c>
      <c r="L39" s="564">
        <v>0.33</v>
      </c>
      <c r="M39" s="255">
        <v>0.36</v>
      </c>
      <c r="N39" s="416">
        <v>0.41</v>
      </c>
      <c r="O39" s="255">
        <v>0.38</v>
      </c>
      <c r="P39" s="416">
        <v>0.4</v>
      </c>
      <c r="Q39" s="416">
        <v>0.28999999999999998</v>
      </c>
      <c r="R39" s="215">
        <v>0.27</v>
      </c>
      <c r="S39" s="215">
        <v>0.39</v>
      </c>
      <c r="T39" s="235">
        <v>0.44</v>
      </c>
      <c r="V39" s="255">
        <v>0.41</v>
      </c>
      <c r="W39" s="416">
        <v>0.43</v>
      </c>
      <c r="X39" s="215">
        <v>0.38</v>
      </c>
      <c r="Y39" s="255">
        <v>0.41</v>
      </c>
      <c r="Z39" s="215">
        <v>0.44</v>
      </c>
      <c r="AA39" s="235">
        <v>0.38</v>
      </c>
      <c r="AC39" s="323"/>
      <c r="AD39" s="323"/>
      <c r="AE39" s="324"/>
      <c r="AF39" s="324"/>
      <c r="AG39" s="324"/>
      <c r="AH39" s="324"/>
      <c r="AI39" s="324"/>
      <c r="AJ39" s="323"/>
    </row>
    <row r="40" spans="1:36" ht="15" customHeight="1" x14ac:dyDescent="0.25">
      <c r="AC40" s="323"/>
      <c r="AD40" s="323"/>
      <c r="AE40" s="324"/>
      <c r="AF40" s="324"/>
      <c r="AG40" s="324"/>
      <c r="AH40" s="324"/>
      <c r="AI40" s="324"/>
      <c r="AJ40" s="323"/>
    </row>
    <row r="41" spans="1:36" ht="21" customHeight="1" x14ac:dyDescent="0.25">
      <c r="A41" s="186" t="s">
        <v>277</v>
      </c>
      <c r="AC41" s="325"/>
      <c r="AD41" s="325"/>
      <c r="AE41" s="326"/>
      <c r="AF41" s="327"/>
      <c r="AG41" s="326"/>
      <c r="AH41" s="326"/>
      <c r="AI41" s="326"/>
      <c r="AJ41" s="326"/>
    </row>
    <row r="42" spans="1:36" s="205" customFormat="1" ht="14.1" customHeight="1" x14ac:dyDescent="0.2">
      <c r="C42" s="369" t="s">
        <v>169</v>
      </c>
      <c r="D42" s="560" t="s">
        <v>290</v>
      </c>
      <c r="E42" s="560" t="s">
        <v>290</v>
      </c>
      <c r="F42" s="560" t="s">
        <v>286</v>
      </c>
      <c r="G42" s="560" t="s">
        <v>286</v>
      </c>
      <c r="H42" s="560" t="s">
        <v>166</v>
      </c>
      <c r="I42" s="560" t="s">
        <v>167</v>
      </c>
      <c r="J42" s="560" t="s">
        <v>168</v>
      </c>
      <c r="K42" s="560" t="s">
        <v>169</v>
      </c>
      <c r="L42" s="560" t="s">
        <v>292</v>
      </c>
      <c r="M42" s="560" t="s">
        <v>292</v>
      </c>
      <c r="N42" s="201" t="s">
        <v>292</v>
      </c>
      <c r="O42" s="560" t="s">
        <v>290</v>
      </c>
      <c r="P42" s="201" t="s">
        <v>290</v>
      </c>
      <c r="Q42" s="560" t="s">
        <v>166</v>
      </c>
      <c r="R42" s="201" t="s">
        <v>167</v>
      </c>
      <c r="S42" s="201" t="s">
        <v>168</v>
      </c>
      <c r="T42" s="201" t="s">
        <v>169</v>
      </c>
      <c r="U42" s="200"/>
      <c r="V42" s="560" t="s">
        <v>165</v>
      </c>
      <c r="W42" s="201" t="s">
        <v>166</v>
      </c>
      <c r="X42" s="201" t="s">
        <v>167</v>
      </c>
      <c r="Y42" s="201" t="s">
        <v>286</v>
      </c>
      <c r="Z42" s="201" t="s">
        <v>168</v>
      </c>
      <c r="AA42" s="201" t="s">
        <v>169</v>
      </c>
      <c r="AC42" s="325"/>
      <c r="AD42" s="325"/>
      <c r="AE42" s="328"/>
      <c r="AF42" s="328"/>
      <c r="AG42" s="328"/>
      <c r="AH42" s="328"/>
      <c r="AI42" s="328"/>
      <c r="AJ42" s="328"/>
    </row>
    <row r="43" spans="1:36" s="205" customFormat="1" ht="14.1" customHeight="1" x14ac:dyDescent="0.2">
      <c r="A43" s="206" t="s">
        <v>182</v>
      </c>
      <c r="B43" s="206"/>
      <c r="C43" s="369">
        <v>2019</v>
      </c>
      <c r="D43" s="560">
        <v>2018</v>
      </c>
      <c r="E43" s="560">
        <v>2017</v>
      </c>
      <c r="F43" s="560">
        <v>2018</v>
      </c>
      <c r="G43" s="560">
        <v>2017</v>
      </c>
      <c r="H43" s="560">
        <v>2018</v>
      </c>
      <c r="I43" s="560">
        <v>2018</v>
      </c>
      <c r="J43" s="560">
        <v>2018</v>
      </c>
      <c r="K43" s="560">
        <v>2018</v>
      </c>
      <c r="L43" s="560">
        <v>2018</v>
      </c>
      <c r="M43" s="560">
        <v>2017</v>
      </c>
      <c r="N43" s="202">
        <v>2016</v>
      </c>
      <c r="O43" s="560">
        <v>2017</v>
      </c>
      <c r="P43" s="202">
        <v>2016</v>
      </c>
      <c r="Q43" s="560">
        <v>2017</v>
      </c>
      <c r="R43" s="498">
        <v>2017</v>
      </c>
      <c r="S43" s="202">
        <v>2017</v>
      </c>
      <c r="T43" s="202">
        <v>2017</v>
      </c>
      <c r="U43" s="200"/>
      <c r="V43" s="560">
        <v>2016</v>
      </c>
      <c r="W43" s="202">
        <v>2016</v>
      </c>
      <c r="X43" s="202">
        <v>2016</v>
      </c>
      <c r="Y43" s="202">
        <v>2016</v>
      </c>
      <c r="Z43" s="202">
        <v>2016</v>
      </c>
      <c r="AA43" s="202">
        <v>2016</v>
      </c>
      <c r="AC43" s="325"/>
      <c r="AD43" s="325"/>
      <c r="AE43" s="328"/>
      <c r="AF43" s="329"/>
      <c r="AG43" s="328"/>
      <c r="AH43" s="328"/>
      <c r="AI43" s="328"/>
      <c r="AJ43" s="328"/>
    </row>
    <row r="44" spans="1:36" x14ac:dyDescent="0.25">
      <c r="A44" s="256" t="s">
        <v>183</v>
      </c>
      <c r="B44" s="223" t="s">
        <v>171</v>
      </c>
      <c r="C44" s="536" t="s">
        <v>336</v>
      </c>
      <c r="D44" s="248" t="s">
        <v>336</v>
      </c>
      <c r="E44" s="248">
        <v>370.8</v>
      </c>
      <c r="F44" s="248" t="s">
        <v>336</v>
      </c>
      <c r="G44" s="248">
        <v>243.7</v>
      </c>
      <c r="H44" s="249" t="s">
        <v>336</v>
      </c>
      <c r="I44" s="248" t="s">
        <v>336</v>
      </c>
      <c r="J44" s="248" t="s">
        <v>336</v>
      </c>
      <c r="K44" s="248" t="s">
        <v>336</v>
      </c>
      <c r="L44" s="249" t="s">
        <v>336</v>
      </c>
      <c r="M44" s="248">
        <v>480.8</v>
      </c>
      <c r="N44" s="405">
        <v>214.4</v>
      </c>
      <c r="O44" s="248">
        <v>370.8</v>
      </c>
      <c r="P44" s="405">
        <v>117.3</v>
      </c>
      <c r="Q44" s="405">
        <v>110</v>
      </c>
      <c r="R44" s="310">
        <v>127.1</v>
      </c>
      <c r="S44" s="310">
        <v>136.5</v>
      </c>
      <c r="T44" s="236">
        <v>107.2</v>
      </c>
      <c r="V44" s="249">
        <v>214.4</v>
      </c>
      <c r="W44" s="407">
        <v>97.1</v>
      </c>
      <c r="X44" s="310">
        <v>72.099999999999994</v>
      </c>
      <c r="Y44" s="248">
        <v>45.2</v>
      </c>
      <c r="Z44" s="310">
        <v>38.6</v>
      </c>
      <c r="AA44" s="236">
        <v>6.6</v>
      </c>
      <c r="AC44" s="330"/>
      <c r="AD44" s="330"/>
      <c r="AE44" s="329"/>
      <c r="AF44" s="331"/>
      <c r="AG44" s="329"/>
      <c r="AH44" s="332"/>
      <c r="AI44" s="332"/>
      <c r="AJ44" s="332"/>
    </row>
    <row r="45" spans="1:36" x14ac:dyDescent="0.25">
      <c r="A45" s="256" t="s">
        <v>184</v>
      </c>
      <c r="B45" s="223" t="s">
        <v>171</v>
      </c>
      <c r="C45" s="530">
        <v>25</v>
      </c>
      <c r="D45" s="249">
        <v>78.599999999999994</v>
      </c>
      <c r="E45" s="249">
        <v>82.5</v>
      </c>
      <c r="F45" s="249">
        <v>52.1</v>
      </c>
      <c r="G45" s="249">
        <v>54.4</v>
      </c>
      <c r="H45" s="249">
        <v>27.8</v>
      </c>
      <c r="I45" s="249">
        <v>26.5</v>
      </c>
      <c r="J45" s="249">
        <v>23.9</v>
      </c>
      <c r="K45" s="249">
        <v>28.2</v>
      </c>
      <c r="L45" s="249">
        <v>106.4</v>
      </c>
      <c r="M45" s="249">
        <v>106</v>
      </c>
      <c r="N45" s="407">
        <v>50.3</v>
      </c>
      <c r="O45" s="249">
        <v>82.5</v>
      </c>
      <c r="P45" s="407">
        <v>28.1</v>
      </c>
      <c r="Q45" s="407">
        <v>23.5</v>
      </c>
      <c r="R45" s="310">
        <v>28.1</v>
      </c>
      <c r="S45" s="310">
        <v>30.4</v>
      </c>
      <c r="T45" s="247">
        <v>24</v>
      </c>
      <c r="V45" s="249">
        <v>50.3</v>
      </c>
      <c r="W45" s="407">
        <v>22.2</v>
      </c>
      <c r="X45" s="310">
        <v>17.5</v>
      </c>
      <c r="Y45" s="249">
        <v>10.6</v>
      </c>
      <c r="Z45" s="310">
        <v>9.5</v>
      </c>
      <c r="AA45" s="236">
        <v>1.1000000000000001</v>
      </c>
      <c r="AC45" s="325"/>
      <c r="AD45" s="325"/>
      <c r="AE45" s="328"/>
      <c r="AF45" s="331"/>
      <c r="AG45" s="328"/>
      <c r="AH45" s="328"/>
      <c r="AI45" s="328"/>
      <c r="AJ45" s="328"/>
    </row>
    <row r="46" spans="1:36" x14ac:dyDescent="0.25">
      <c r="A46" s="257" t="s">
        <v>185</v>
      </c>
      <c r="B46" s="223"/>
      <c r="C46" s="528"/>
      <c r="D46" s="228"/>
      <c r="E46" s="228"/>
      <c r="F46" s="228"/>
      <c r="G46" s="228"/>
      <c r="H46" s="228"/>
      <c r="I46" s="228"/>
      <c r="J46" s="228"/>
      <c r="K46" s="228"/>
      <c r="L46" s="228"/>
      <c r="M46" s="228"/>
      <c r="N46" s="395"/>
      <c r="O46" s="228"/>
      <c r="P46" s="395"/>
      <c r="Q46" s="395"/>
      <c r="R46" s="223"/>
      <c r="S46" s="223"/>
      <c r="T46" s="217"/>
      <c r="V46" s="228"/>
      <c r="W46" s="395"/>
      <c r="X46" s="223"/>
      <c r="Y46" s="228"/>
      <c r="Z46" s="223"/>
      <c r="AA46" s="217"/>
      <c r="AC46" s="333"/>
      <c r="AD46" s="325"/>
      <c r="AE46" s="328"/>
      <c r="AF46" s="331"/>
      <c r="AG46" s="328"/>
      <c r="AH46" s="328"/>
      <c r="AI46" s="328"/>
      <c r="AJ46" s="328"/>
    </row>
    <row r="47" spans="1:36" x14ac:dyDescent="0.25">
      <c r="A47" s="256" t="s">
        <v>183</v>
      </c>
      <c r="B47" s="223" t="s">
        <v>171</v>
      </c>
      <c r="C47" s="537" t="s">
        <v>336</v>
      </c>
      <c r="D47" s="250" t="s">
        <v>336</v>
      </c>
      <c r="E47" s="250">
        <v>202.7</v>
      </c>
      <c r="F47" s="250" t="s">
        <v>336</v>
      </c>
      <c r="G47" s="250">
        <v>94.5</v>
      </c>
      <c r="H47" s="250" t="s">
        <v>336</v>
      </c>
      <c r="I47" s="250" t="s">
        <v>336</v>
      </c>
      <c r="J47" s="250" t="s">
        <v>336</v>
      </c>
      <c r="K47" s="250" t="s">
        <v>336</v>
      </c>
      <c r="L47" s="250" t="s">
        <v>336</v>
      </c>
      <c r="M47" s="250">
        <v>298.60000000000002</v>
      </c>
      <c r="N47" s="407">
        <v>0</v>
      </c>
      <c r="O47" s="250">
        <v>202.7</v>
      </c>
      <c r="P47" s="407" t="s">
        <v>57</v>
      </c>
      <c r="Q47" s="617">
        <v>95.9</v>
      </c>
      <c r="R47" s="492">
        <v>108.2</v>
      </c>
      <c r="S47" s="492">
        <v>67</v>
      </c>
      <c r="T47" s="489">
        <v>27.5</v>
      </c>
      <c r="V47" s="250">
        <v>0</v>
      </c>
      <c r="W47" s="407" t="s">
        <v>57</v>
      </c>
      <c r="X47" s="408">
        <v>0</v>
      </c>
      <c r="Y47" s="249" t="s">
        <v>57</v>
      </c>
      <c r="Z47" s="408">
        <v>0</v>
      </c>
      <c r="AA47" s="236" t="s">
        <v>57</v>
      </c>
      <c r="AC47" s="330"/>
      <c r="AD47" s="330"/>
      <c r="AE47" s="334"/>
      <c r="AF47" s="331"/>
      <c r="AG47" s="334"/>
      <c r="AH47" s="334"/>
      <c r="AI47" s="334"/>
      <c r="AJ47" s="334"/>
    </row>
    <row r="48" spans="1:36" x14ac:dyDescent="0.25">
      <c r="A48" s="256" t="s">
        <v>184</v>
      </c>
      <c r="B48" s="223" t="s">
        <v>171</v>
      </c>
      <c r="C48" s="536">
        <v>32.4</v>
      </c>
      <c r="D48" s="565">
        <v>80.099999999999994</v>
      </c>
      <c r="E48" s="565">
        <v>48</v>
      </c>
      <c r="F48" s="565">
        <v>51.3</v>
      </c>
      <c r="G48" s="565">
        <v>23.7</v>
      </c>
      <c r="H48" s="249">
        <v>30.5</v>
      </c>
      <c r="I48" s="249">
        <v>28.8</v>
      </c>
      <c r="J48" s="565">
        <v>29.2</v>
      </c>
      <c r="K48" s="565">
        <v>22.1</v>
      </c>
      <c r="L48" s="249">
        <v>110.6</v>
      </c>
      <c r="M48" s="250">
        <v>68.2</v>
      </c>
      <c r="N48" s="407">
        <v>0</v>
      </c>
      <c r="O48" s="250">
        <v>48</v>
      </c>
      <c r="P48" s="407" t="s">
        <v>57</v>
      </c>
      <c r="Q48" s="617">
        <v>20.2</v>
      </c>
      <c r="R48" s="492">
        <v>24.3</v>
      </c>
      <c r="S48" s="492">
        <v>16.2</v>
      </c>
      <c r="T48" s="489">
        <v>7.5</v>
      </c>
      <c r="V48" s="250">
        <v>0</v>
      </c>
      <c r="W48" s="407" t="s">
        <v>57</v>
      </c>
      <c r="X48" s="408">
        <v>0</v>
      </c>
      <c r="Y48" s="249" t="s">
        <v>57</v>
      </c>
      <c r="Z48" s="408">
        <v>0</v>
      </c>
      <c r="AA48" s="236" t="s">
        <v>57</v>
      </c>
      <c r="AC48" s="325"/>
      <c r="AD48" s="325"/>
      <c r="AE48" s="328"/>
      <c r="AF48" s="331"/>
      <c r="AG48" s="328"/>
      <c r="AH48" s="328"/>
      <c r="AI48" s="328"/>
      <c r="AJ48" s="328"/>
    </row>
    <row r="49" spans="1:36" x14ac:dyDescent="0.25">
      <c r="A49" s="258" t="s">
        <v>111</v>
      </c>
      <c r="B49" s="223"/>
      <c r="C49" s="528"/>
      <c r="D49" s="228"/>
      <c r="E49" s="228"/>
      <c r="F49" s="228"/>
      <c r="G49" s="228"/>
      <c r="H49" s="228"/>
      <c r="I49" s="228"/>
      <c r="J49" s="228"/>
      <c r="K49" s="228"/>
      <c r="L49" s="228"/>
      <c r="M49" s="228"/>
      <c r="N49" s="395"/>
      <c r="O49" s="228"/>
      <c r="P49" s="395"/>
      <c r="Q49" s="395"/>
      <c r="R49" s="223"/>
      <c r="S49" s="223"/>
      <c r="T49" s="217"/>
      <c r="V49" s="228"/>
      <c r="W49" s="395"/>
      <c r="X49" s="223"/>
      <c r="Y49" s="228"/>
      <c r="Z49" s="223"/>
      <c r="AA49" s="217"/>
      <c r="AC49" s="325"/>
      <c r="AD49" s="325"/>
      <c r="AE49" s="328"/>
      <c r="AF49" s="335"/>
      <c r="AG49" s="328"/>
      <c r="AH49" s="328"/>
      <c r="AI49" s="328"/>
      <c r="AJ49" s="328"/>
    </row>
    <row r="50" spans="1:36" x14ac:dyDescent="0.25">
      <c r="A50" s="256" t="s">
        <v>183</v>
      </c>
      <c r="B50" s="223" t="s">
        <v>171</v>
      </c>
      <c r="C50" s="536" t="s">
        <v>336</v>
      </c>
      <c r="D50" s="249" t="s">
        <v>336</v>
      </c>
      <c r="E50" s="249">
        <v>225.4</v>
      </c>
      <c r="F50" s="249" t="s">
        <v>336</v>
      </c>
      <c r="G50" s="249">
        <v>149.4</v>
      </c>
      <c r="H50" s="249" t="s">
        <v>336</v>
      </c>
      <c r="I50" s="249" t="s">
        <v>336</v>
      </c>
      <c r="J50" s="249" t="s">
        <v>336</v>
      </c>
      <c r="K50" s="249" t="s">
        <v>336</v>
      </c>
      <c r="L50" s="249" t="s">
        <v>336</v>
      </c>
      <c r="M50" s="249">
        <v>308.5</v>
      </c>
      <c r="N50" s="407">
        <v>366.4</v>
      </c>
      <c r="O50" s="249">
        <v>225.4</v>
      </c>
      <c r="P50" s="407">
        <v>280.10000000000002</v>
      </c>
      <c r="Q50" s="407">
        <v>83.1</v>
      </c>
      <c r="R50" s="406">
        <v>76</v>
      </c>
      <c r="S50" s="406">
        <v>69</v>
      </c>
      <c r="T50" s="236">
        <v>80.400000000000006</v>
      </c>
      <c r="V50" s="249">
        <v>366.4</v>
      </c>
      <c r="W50" s="407">
        <v>86.3</v>
      </c>
      <c r="X50" s="310">
        <v>84.5</v>
      </c>
      <c r="Y50" s="249">
        <v>195.6</v>
      </c>
      <c r="Z50" s="310">
        <v>93.2</v>
      </c>
      <c r="AA50" s="236">
        <v>102.4</v>
      </c>
      <c r="AC50" s="330"/>
      <c r="AD50" s="330"/>
      <c r="AE50" s="332"/>
      <c r="AF50" s="336"/>
      <c r="AG50" s="332"/>
      <c r="AH50" s="332"/>
      <c r="AI50" s="332"/>
      <c r="AJ50" s="332"/>
    </row>
    <row r="51" spans="1:36" x14ac:dyDescent="0.25">
      <c r="A51" s="256" t="s">
        <v>184</v>
      </c>
      <c r="B51" s="223" t="s">
        <v>171</v>
      </c>
      <c r="C51" s="536">
        <v>8.1999999999999993</v>
      </c>
      <c r="D51" s="249">
        <v>43.3</v>
      </c>
      <c r="E51" s="249">
        <v>47.2</v>
      </c>
      <c r="F51" s="249">
        <v>27.1</v>
      </c>
      <c r="G51" s="249">
        <v>30.9</v>
      </c>
      <c r="H51" s="249">
        <v>14.4</v>
      </c>
      <c r="I51" s="249">
        <v>16.2</v>
      </c>
      <c r="J51" s="249">
        <v>14.3</v>
      </c>
      <c r="K51" s="249">
        <v>12.8</v>
      </c>
      <c r="L51" s="249">
        <v>57.7</v>
      </c>
      <c r="M51" s="249">
        <v>63</v>
      </c>
      <c r="N51" s="407">
        <v>72.8</v>
      </c>
      <c r="O51" s="249">
        <v>47.2</v>
      </c>
      <c r="P51" s="407">
        <v>56.1</v>
      </c>
      <c r="Q51" s="407">
        <v>15.8</v>
      </c>
      <c r="R51" s="310">
        <v>16.3</v>
      </c>
      <c r="S51" s="310">
        <v>14.6</v>
      </c>
      <c r="T51" s="236">
        <v>16.3</v>
      </c>
      <c r="V51" s="249">
        <v>72.8</v>
      </c>
      <c r="W51" s="407">
        <v>16.7</v>
      </c>
      <c r="X51" s="310">
        <v>17.600000000000001</v>
      </c>
      <c r="Y51" s="249">
        <v>38.5</v>
      </c>
      <c r="Z51" s="310">
        <v>19.3</v>
      </c>
      <c r="AA51" s="236">
        <v>19.2</v>
      </c>
      <c r="AC51" s="325"/>
      <c r="AD51" s="325"/>
      <c r="AE51" s="328"/>
      <c r="AF51" s="331"/>
      <c r="AG51" s="328"/>
      <c r="AH51" s="328"/>
      <c r="AI51" s="328"/>
      <c r="AJ51" s="328"/>
    </row>
    <row r="52" spans="1:36" x14ac:dyDescent="0.25">
      <c r="A52" s="259" t="s">
        <v>123</v>
      </c>
      <c r="B52" s="223"/>
      <c r="C52" s="528"/>
      <c r="D52" s="228"/>
      <c r="E52" s="228"/>
      <c r="F52" s="228"/>
      <c r="G52" s="228"/>
      <c r="H52" s="228"/>
      <c r="I52" s="228"/>
      <c r="J52" s="228"/>
      <c r="K52" s="228"/>
      <c r="L52" s="228"/>
      <c r="M52" s="228"/>
      <c r="N52" s="395"/>
      <c r="O52" s="228"/>
      <c r="P52" s="395"/>
      <c r="Q52" s="395"/>
      <c r="R52" s="223"/>
      <c r="S52" s="223"/>
      <c r="T52" s="217"/>
      <c r="V52" s="228"/>
      <c r="W52" s="395"/>
      <c r="X52" s="223"/>
      <c r="Y52" s="228"/>
      <c r="Z52" s="223"/>
      <c r="AA52" s="217"/>
      <c r="AC52" s="337"/>
      <c r="AD52" s="325"/>
      <c r="AE52" s="328"/>
      <c r="AF52" s="331"/>
      <c r="AG52" s="328"/>
      <c r="AH52" s="328"/>
      <c r="AI52" s="328"/>
      <c r="AJ52" s="338"/>
    </row>
    <row r="53" spans="1:36" x14ac:dyDescent="0.25">
      <c r="A53" s="256" t="s">
        <v>183</v>
      </c>
      <c r="B53" s="223" t="s">
        <v>171</v>
      </c>
      <c r="C53" s="536" t="s">
        <v>336</v>
      </c>
      <c r="D53" s="249" t="s">
        <v>336</v>
      </c>
      <c r="E53" s="249">
        <v>25.6</v>
      </c>
      <c r="F53" s="249" t="s">
        <v>336</v>
      </c>
      <c r="G53" s="249">
        <v>17</v>
      </c>
      <c r="H53" s="249" t="s">
        <v>336</v>
      </c>
      <c r="I53" s="249" t="s">
        <v>336</v>
      </c>
      <c r="J53" s="249" t="s">
        <v>336</v>
      </c>
      <c r="K53" s="249" t="s">
        <v>336</v>
      </c>
      <c r="L53" s="249" t="s">
        <v>336</v>
      </c>
      <c r="M53" s="249">
        <v>33.9</v>
      </c>
      <c r="N53" s="407">
        <v>33.9</v>
      </c>
      <c r="O53" s="249">
        <v>25.6</v>
      </c>
      <c r="P53" s="407">
        <v>25.7</v>
      </c>
      <c r="Q53" s="407">
        <v>8.3000000000000007</v>
      </c>
      <c r="R53" s="310">
        <v>8.6</v>
      </c>
      <c r="S53" s="310">
        <v>8.4</v>
      </c>
      <c r="T53" s="236">
        <v>8.6</v>
      </c>
      <c r="V53" s="249">
        <v>33.9</v>
      </c>
      <c r="W53" s="407">
        <v>8.1999999999999993</v>
      </c>
      <c r="X53" s="406">
        <v>9</v>
      </c>
      <c r="Y53" s="249">
        <v>16.7</v>
      </c>
      <c r="Z53" s="310">
        <v>8.5</v>
      </c>
      <c r="AA53" s="236">
        <v>8.1999999999999993</v>
      </c>
      <c r="AC53" s="330"/>
      <c r="AD53" s="330"/>
      <c r="AE53" s="329"/>
      <c r="AF53" s="331"/>
      <c r="AG53" s="332"/>
      <c r="AH53" s="329"/>
      <c r="AI53" s="332"/>
      <c r="AJ53" s="332"/>
    </row>
    <row r="54" spans="1:36" x14ac:dyDescent="0.25">
      <c r="A54" s="256" t="s">
        <v>184</v>
      </c>
      <c r="B54" s="223" t="s">
        <v>171</v>
      </c>
      <c r="C54" s="530">
        <v>1.8</v>
      </c>
      <c r="D54" s="249">
        <v>5.8</v>
      </c>
      <c r="E54" s="249">
        <v>6</v>
      </c>
      <c r="F54" s="248">
        <v>3.9</v>
      </c>
      <c r="G54" s="248">
        <v>4</v>
      </c>
      <c r="H54" s="248">
        <v>1.8</v>
      </c>
      <c r="I54" s="249">
        <v>1.9</v>
      </c>
      <c r="J54" s="249">
        <v>2</v>
      </c>
      <c r="K54" s="249">
        <v>1.9</v>
      </c>
      <c r="L54" s="248">
        <v>7.6</v>
      </c>
      <c r="M54" s="249">
        <v>8</v>
      </c>
      <c r="N54" s="407">
        <v>8.1999999999999993</v>
      </c>
      <c r="O54" s="249">
        <v>6</v>
      </c>
      <c r="P54" s="407">
        <v>6.3</v>
      </c>
      <c r="Q54" s="407">
        <v>2</v>
      </c>
      <c r="R54" s="406">
        <v>2</v>
      </c>
      <c r="S54" s="406">
        <v>2</v>
      </c>
      <c r="T54" s="247">
        <v>2</v>
      </c>
      <c r="V54" s="249">
        <v>8.1999999999999993</v>
      </c>
      <c r="W54" s="407">
        <v>1.9</v>
      </c>
      <c r="X54" s="310">
        <v>2.1</v>
      </c>
      <c r="Y54" s="249">
        <v>4.2</v>
      </c>
      <c r="Z54" s="310">
        <v>2.1</v>
      </c>
      <c r="AA54" s="236">
        <v>2.1</v>
      </c>
      <c r="AC54" s="325"/>
      <c r="AD54" s="325"/>
      <c r="AE54" s="328"/>
      <c r="AF54" s="331"/>
      <c r="AG54" s="328"/>
      <c r="AH54" s="328"/>
      <c r="AI54" s="328"/>
      <c r="AJ54" s="328"/>
    </row>
    <row r="55" spans="1:36" ht="15" customHeight="1" x14ac:dyDescent="0.25">
      <c r="A55" s="260"/>
      <c r="B55" s="223"/>
      <c r="C55" s="536"/>
      <c r="D55" s="249"/>
      <c r="E55" s="249"/>
      <c r="F55" s="249"/>
      <c r="G55" s="249"/>
      <c r="H55" s="249"/>
      <c r="I55" s="249"/>
      <c r="J55" s="249"/>
      <c r="K55" s="249"/>
      <c r="L55" s="249"/>
      <c r="M55" s="249"/>
      <c r="N55" s="407"/>
      <c r="O55" s="249"/>
      <c r="P55" s="407"/>
      <c r="Q55" s="407"/>
      <c r="R55" s="310"/>
      <c r="S55" s="310"/>
      <c r="T55" s="236"/>
      <c r="V55" s="249"/>
      <c r="W55" s="407"/>
      <c r="X55" s="310"/>
      <c r="Y55" s="249"/>
      <c r="Z55" s="310"/>
      <c r="AA55" s="236"/>
      <c r="AC55" s="325"/>
      <c r="AD55" s="325"/>
      <c r="AE55" s="328"/>
      <c r="AF55" s="331"/>
      <c r="AG55" s="328"/>
      <c r="AH55" s="328"/>
      <c r="AI55" s="328"/>
      <c r="AJ55" s="328"/>
    </row>
    <row r="56" spans="1:36" x14ac:dyDescent="0.25">
      <c r="A56" s="259" t="s">
        <v>186</v>
      </c>
      <c r="B56" s="261" t="s">
        <v>171</v>
      </c>
      <c r="C56" s="538" t="s">
        <v>336</v>
      </c>
      <c r="D56" s="270" t="s">
        <v>336</v>
      </c>
      <c r="E56" s="270">
        <v>824.5</v>
      </c>
      <c r="F56" s="270" t="s">
        <v>336</v>
      </c>
      <c r="G56" s="270">
        <v>504.6</v>
      </c>
      <c r="H56" s="270" t="s">
        <v>336</v>
      </c>
      <c r="I56" s="270" t="s">
        <v>336</v>
      </c>
      <c r="J56" s="270" t="s">
        <v>336</v>
      </c>
      <c r="K56" s="270" t="s">
        <v>336</v>
      </c>
      <c r="L56" s="270" t="s">
        <v>336</v>
      </c>
      <c r="M56" s="270">
        <v>1121.8</v>
      </c>
      <c r="N56" s="417">
        <v>614.70000000000005</v>
      </c>
      <c r="O56" s="270">
        <v>824.5</v>
      </c>
      <c r="P56" s="417">
        <v>423.1</v>
      </c>
      <c r="Q56" s="417">
        <v>297.3</v>
      </c>
      <c r="R56" s="418">
        <v>319.89999999999998</v>
      </c>
      <c r="S56" s="418">
        <v>280.89999999999998</v>
      </c>
      <c r="T56" s="262">
        <v>223.7</v>
      </c>
      <c r="V56" s="270">
        <v>614.70000000000005</v>
      </c>
      <c r="W56" s="417">
        <v>191.59999999999997</v>
      </c>
      <c r="X56" s="418">
        <v>165.6</v>
      </c>
      <c r="Y56" s="270">
        <v>257.5</v>
      </c>
      <c r="Z56" s="418">
        <v>140.30000000000001</v>
      </c>
      <c r="AA56" s="262">
        <v>117.2</v>
      </c>
      <c r="AC56" s="337"/>
      <c r="AD56" s="325"/>
      <c r="AE56" s="328"/>
      <c r="AF56" s="331"/>
      <c r="AG56" s="328"/>
      <c r="AH56" s="339"/>
      <c r="AI56" s="328"/>
      <c r="AJ56" s="328"/>
    </row>
    <row r="57" spans="1:36" x14ac:dyDescent="0.25">
      <c r="A57" s="259" t="s">
        <v>187</v>
      </c>
      <c r="B57" s="261" t="s">
        <v>171</v>
      </c>
      <c r="C57" s="538">
        <v>67.399999999999991</v>
      </c>
      <c r="D57" s="270">
        <f>D45+D48+D51+D54</f>
        <v>207.8</v>
      </c>
      <c r="E57" s="270">
        <v>183.7</v>
      </c>
      <c r="F57" s="270">
        <v>134.4</v>
      </c>
      <c r="G57" s="270">
        <v>113</v>
      </c>
      <c r="H57" s="270">
        <v>74.5</v>
      </c>
      <c r="I57" s="270">
        <v>73.400000000000006</v>
      </c>
      <c r="J57" s="270">
        <v>69.399999999999991</v>
      </c>
      <c r="K57" s="270">
        <v>65</v>
      </c>
      <c r="L57" s="270">
        <v>282.3</v>
      </c>
      <c r="M57" s="270">
        <v>245.2</v>
      </c>
      <c r="N57" s="417">
        <v>131.30000000000001</v>
      </c>
      <c r="O57" s="270">
        <v>183.7</v>
      </c>
      <c r="P57" s="417">
        <v>90.5</v>
      </c>
      <c r="Q57" s="417">
        <v>61.5</v>
      </c>
      <c r="R57" s="418">
        <v>70.7</v>
      </c>
      <c r="S57" s="418">
        <v>63.2</v>
      </c>
      <c r="T57" s="262">
        <v>49.8</v>
      </c>
      <c r="V57" s="270">
        <v>131.30000000000001</v>
      </c>
      <c r="W57" s="417">
        <v>40.799999999999997</v>
      </c>
      <c r="X57" s="418">
        <v>37.200000000000003</v>
      </c>
      <c r="Y57" s="270">
        <v>53.3</v>
      </c>
      <c r="Z57" s="418">
        <v>30.9</v>
      </c>
      <c r="AA57" s="262">
        <v>22.400000000000002</v>
      </c>
      <c r="AC57" s="330"/>
      <c r="AD57" s="330"/>
      <c r="AE57" s="332"/>
      <c r="AF57" s="331"/>
      <c r="AG57" s="332"/>
      <c r="AH57" s="329"/>
      <c r="AI57" s="332"/>
      <c r="AJ57" s="332"/>
    </row>
    <row r="58" spans="1:36" ht="15" customHeight="1" x14ac:dyDescent="0.25">
      <c r="A58" s="219"/>
      <c r="B58" s="215"/>
      <c r="C58" s="526"/>
      <c r="D58" s="242"/>
      <c r="E58" s="242"/>
      <c r="F58" s="242"/>
      <c r="G58" s="242"/>
      <c r="H58" s="242"/>
      <c r="I58" s="242"/>
      <c r="J58" s="242"/>
      <c r="K58" s="242"/>
      <c r="L58" s="242"/>
      <c r="M58" s="242"/>
      <c r="N58" s="392"/>
      <c r="O58" s="242"/>
      <c r="P58" s="392"/>
      <c r="Q58" s="392"/>
      <c r="R58" s="370"/>
      <c r="S58" s="370"/>
      <c r="T58" s="231"/>
      <c r="V58" s="242"/>
      <c r="W58" s="392"/>
      <c r="X58" s="370"/>
      <c r="Y58" s="242"/>
      <c r="Z58" s="370"/>
      <c r="AA58" s="231"/>
      <c r="AC58" s="323"/>
      <c r="AD58" s="323"/>
      <c r="AE58" s="324"/>
      <c r="AF58" s="324"/>
      <c r="AG58" s="340"/>
      <c r="AH58" s="341"/>
      <c r="AI58" s="324"/>
      <c r="AJ58" s="323"/>
    </row>
    <row r="59" spans="1:36" x14ac:dyDescent="0.25">
      <c r="A59" s="259" t="s">
        <v>217</v>
      </c>
      <c r="B59" s="261" t="s">
        <v>171</v>
      </c>
      <c r="C59" s="539">
        <v>70</v>
      </c>
      <c r="D59" s="271">
        <f>D60+D61+D62+D63+D64</f>
        <v>216.8</v>
      </c>
      <c r="E59" s="271">
        <v>193.3</v>
      </c>
      <c r="F59" s="271">
        <v>139.6</v>
      </c>
      <c r="G59" s="271">
        <v>118</v>
      </c>
      <c r="H59" s="271">
        <v>77.900000000000006</v>
      </c>
      <c r="I59" s="271">
        <v>77.2</v>
      </c>
      <c r="J59" s="271">
        <v>72.3</v>
      </c>
      <c r="K59" s="271">
        <v>67.3</v>
      </c>
      <c r="L59" s="271">
        <v>294.7</v>
      </c>
      <c r="M59" s="271">
        <v>258.5</v>
      </c>
      <c r="N59" s="419">
        <v>143.5</v>
      </c>
      <c r="O59" s="271">
        <v>193.3</v>
      </c>
      <c r="P59" s="419">
        <v>98.6</v>
      </c>
      <c r="Q59" s="419">
        <v>65.2</v>
      </c>
      <c r="R59" s="420">
        <v>75.3</v>
      </c>
      <c r="S59" s="420">
        <v>65.900000000000006</v>
      </c>
      <c r="T59" s="263">
        <v>52.1</v>
      </c>
      <c r="V59" s="271">
        <v>143.5</v>
      </c>
      <c r="W59" s="419">
        <v>44.9</v>
      </c>
      <c r="X59" s="420">
        <v>42.3</v>
      </c>
      <c r="Y59" s="271">
        <v>56.3</v>
      </c>
      <c r="Z59" s="420">
        <v>33.6</v>
      </c>
      <c r="AA59" s="263">
        <v>22.7</v>
      </c>
      <c r="AC59" s="337"/>
      <c r="AD59" s="323"/>
      <c r="AE59" s="342"/>
      <c r="AF59" s="343"/>
      <c r="AG59" s="344"/>
      <c r="AH59" s="344"/>
      <c r="AI59" s="344"/>
      <c r="AJ59" s="344"/>
    </row>
    <row r="60" spans="1:36" x14ac:dyDescent="0.25">
      <c r="A60" s="256" t="s">
        <v>155</v>
      </c>
      <c r="B60" s="223" t="s">
        <v>171</v>
      </c>
      <c r="C60" s="540">
        <v>23.8</v>
      </c>
      <c r="D60" s="272">
        <v>75</v>
      </c>
      <c r="E60" s="272">
        <v>78.8</v>
      </c>
      <c r="F60" s="272">
        <v>49.8</v>
      </c>
      <c r="G60" s="272">
        <v>52</v>
      </c>
      <c r="H60" s="272">
        <v>26.6</v>
      </c>
      <c r="I60" s="272">
        <v>25.2</v>
      </c>
      <c r="J60" s="272">
        <v>22.9</v>
      </c>
      <c r="K60" s="272">
        <v>26.9</v>
      </c>
      <c r="L60" s="272">
        <v>101.6</v>
      </c>
      <c r="M60" s="272">
        <v>101.3</v>
      </c>
      <c r="N60" s="421">
        <v>48</v>
      </c>
      <c r="O60" s="272">
        <v>78.8</v>
      </c>
      <c r="P60" s="421">
        <v>26.8</v>
      </c>
      <c r="Q60" s="421">
        <v>22.5</v>
      </c>
      <c r="R60" s="422">
        <v>26.8</v>
      </c>
      <c r="S60" s="422">
        <v>29.1</v>
      </c>
      <c r="T60" s="264">
        <v>22.9</v>
      </c>
      <c r="V60" s="272">
        <v>48</v>
      </c>
      <c r="W60" s="421">
        <v>21.2</v>
      </c>
      <c r="X60" s="422">
        <v>16.7</v>
      </c>
      <c r="Y60" s="272">
        <v>10.1</v>
      </c>
      <c r="Z60" s="422">
        <v>9.1</v>
      </c>
      <c r="AA60" s="264">
        <v>1</v>
      </c>
      <c r="AC60" s="345"/>
      <c r="AD60" s="323"/>
      <c r="AE60" s="341"/>
      <c r="AF60" s="341"/>
      <c r="AG60" s="346"/>
      <c r="AH60" s="341"/>
      <c r="AI60" s="341"/>
      <c r="AJ60" s="347"/>
    </row>
    <row r="61" spans="1:36" x14ac:dyDescent="0.25">
      <c r="A61" s="256" t="s">
        <v>185</v>
      </c>
      <c r="B61" s="223" t="s">
        <v>171</v>
      </c>
      <c r="C61" s="541">
        <v>31</v>
      </c>
      <c r="D61" s="566">
        <v>76.5</v>
      </c>
      <c r="E61" s="566">
        <v>45.8</v>
      </c>
      <c r="F61" s="566">
        <v>49</v>
      </c>
      <c r="G61" s="566">
        <v>22.6</v>
      </c>
      <c r="H61" s="566">
        <v>29.2</v>
      </c>
      <c r="I61" s="566">
        <v>27.5</v>
      </c>
      <c r="J61" s="566">
        <v>27.9</v>
      </c>
      <c r="K61" s="566">
        <v>21.1</v>
      </c>
      <c r="L61" s="566">
        <v>105.7</v>
      </c>
      <c r="M61" s="566">
        <v>65.099999999999994</v>
      </c>
      <c r="N61" s="567">
        <v>0</v>
      </c>
      <c r="O61" s="566">
        <v>45.8</v>
      </c>
      <c r="P61" s="567" t="s">
        <v>57</v>
      </c>
      <c r="Q61" s="567">
        <v>19.3</v>
      </c>
      <c r="R61" s="493">
        <v>23.2</v>
      </c>
      <c r="S61" s="493">
        <v>15.4</v>
      </c>
      <c r="T61" s="490">
        <v>7.2</v>
      </c>
      <c r="V61" s="273">
        <v>0</v>
      </c>
      <c r="W61" s="423">
        <v>0</v>
      </c>
      <c r="X61" s="424">
        <v>0</v>
      </c>
      <c r="Y61" s="566" t="s">
        <v>57</v>
      </c>
      <c r="Z61" s="425">
        <v>0</v>
      </c>
      <c r="AA61" s="265">
        <v>0</v>
      </c>
      <c r="AC61" s="323"/>
      <c r="AD61" s="348"/>
      <c r="AE61" s="346"/>
      <c r="AF61" s="324"/>
      <c r="AG61" s="349"/>
      <c r="AH61" s="350"/>
      <c r="AI61" s="349"/>
      <c r="AJ61" s="351"/>
    </row>
    <row r="62" spans="1:36" x14ac:dyDescent="0.25">
      <c r="A62" s="256" t="s">
        <v>154</v>
      </c>
      <c r="B62" s="223" t="s">
        <v>171</v>
      </c>
      <c r="C62" s="542">
        <v>5.7</v>
      </c>
      <c r="D62" s="275">
        <v>18.899999999999999</v>
      </c>
      <c r="E62" s="275">
        <v>18.399999999999999</v>
      </c>
      <c r="F62" s="275">
        <v>11.5</v>
      </c>
      <c r="G62" s="275">
        <v>10.4</v>
      </c>
      <c r="H62" s="275">
        <v>6.8</v>
      </c>
      <c r="I62" s="275">
        <v>7.4</v>
      </c>
      <c r="J62" s="275">
        <v>6.2</v>
      </c>
      <c r="K62" s="275">
        <v>5.3</v>
      </c>
      <c r="L62" s="275">
        <v>25.7</v>
      </c>
      <c r="M62" s="275">
        <v>25.1</v>
      </c>
      <c r="N62" s="426">
        <v>18.100000000000001</v>
      </c>
      <c r="O62" s="275">
        <v>18.399999999999999</v>
      </c>
      <c r="P62" s="426">
        <v>12</v>
      </c>
      <c r="Q62" s="426">
        <v>6.7</v>
      </c>
      <c r="R62" s="428">
        <v>8</v>
      </c>
      <c r="S62" s="428">
        <v>5.7</v>
      </c>
      <c r="T62" s="266">
        <v>4.7</v>
      </c>
      <c r="V62" s="275">
        <v>18.100000000000001</v>
      </c>
      <c r="W62" s="426">
        <v>6.1</v>
      </c>
      <c r="X62" s="427">
        <v>6.6</v>
      </c>
      <c r="Y62" s="275">
        <v>5.4</v>
      </c>
      <c r="Z62" s="428">
        <v>3.9</v>
      </c>
      <c r="AA62" s="266">
        <v>1.5</v>
      </c>
      <c r="AC62" s="323"/>
      <c r="AD62" s="348"/>
      <c r="AE62" s="340"/>
      <c r="AF62" s="324"/>
      <c r="AG62" s="352"/>
      <c r="AH62" s="352"/>
      <c r="AI62" s="352"/>
      <c r="AJ62" s="352"/>
    </row>
    <row r="63" spans="1:36" x14ac:dyDescent="0.25">
      <c r="A63" s="214" t="s">
        <v>111</v>
      </c>
      <c r="B63" s="215" t="s">
        <v>171</v>
      </c>
      <c r="C63" s="543">
        <v>7.8</v>
      </c>
      <c r="D63" s="276">
        <v>40.9</v>
      </c>
      <c r="E63" s="276">
        <v>44.6</v>
      </c>
      <c r="F63" s="276">
        <v>25.6</v>
      </c>
      <c r="G63" s="276">
        <v>29.2</v>
      </c>
      <c r="H63" s="276">
        <v>13.6</v>
      </c>
      <c r="I63" s="276">
        <v>15.3</v>
      </c>
      <c r="J63" s="276">
        <v>13.4</v>
      </c>
      <c r="K63" s="276">
        <v>12.2</v>
      </c>
      <c r="L63" s="276">
        <v>54.5</v>
      </c>
      <c r="M63" s="276">
        <v>59.5</v>
      </c>
      <c r="N63" s="429">
        <v>69.5</v>
      </c>
      <c r="O63" s="276">
        <v>44.6</v>
      </c>
      <c r="P63" s="429">
        <v>53.7</v>
      </c>
      <c r="Q63" s="429">
        <v>14.9</v>
      </c>
      <c r="R63" s="430">
        <v>15.4</v>
      </c>
      <c r="S63" s="430">
        <v>13.8</v>
      </c>
      <c r="T63" s="267">
        <v>15.4</v>
      </c>
      <c r="V63" s="276">
        <v>69.5</v>
      </c>
      <c r="W63" s="429">
        <v>15.8</v>
      </c>
      <c r="X63" s="430">
        <v>16.899999999999999</v>
      </c>
      <c r="Y63" s="276">
        <v>36.799999999999997</v>
      </c>
      <c r="Z63" s="430">
        <v>18.600000000000001</v>
      </c>
      <c r="AA63" s="267">
        <v>18.2</v>
      </c>
      <c r="AC63" s="323"/>
      <c r="AD63" s="348"/>
      <c r="AE63" s="340"/>
      <c r="AF63" s="324"/>
      <c r="AG63" s="349"/>
      <c r="AH63" s="349"/>
      <c r="AI63" s="349"/>
      <c r="AJ63" s="349"/>
    </row>
    <row r="64" spans="1:36" x14ac:dyDescent="0.25">
      <c r="A64" s="214" t="s">
        <v>123</v>
      </c>
      <c r="B64" s="215" t="s">
        <v>171</v>
      </c>
      <c r="C64" s="543">
        <v>1.7</v>
      </c>
      <c r="D64" s="276">
        <v>5.5</v>
      </c>
      <c r="E64" s="276">
        <v>5.7</v>
      </c>
      <c r="F64" s="276">
        <v>3.7</v>
      </c>
      <c r="G64" s="276">
        <v>3.8</v>
      </c>
      <c r="H64" s="276">
        <v>1.7</v>
      </c>
      <c r="I64" s="276">
        <v>1.8</v>
      </c>
      <c r="J64" s="276">
        <v>1.9</v>
      </c>
      <c r="K64" s="276">
        <v>1.8</v>
      </c>
      <c r="L64" s="276">
        <v>7.2</v>
      </c>
      <c r="M64" s="276">
        <v>7.5</v>
      </c>
      <c r="N64" s="429">
        <v>7.9</v>
      </c>
      <c r="O64" s="276">
        <v>5.7</v>
      </c>
      <c r="P64" s="429">
        <v>6.1</v>
      </c>
      <c r="Q64" s="429">
        <v>1.8</v>
      </c>
      <c r="R64" s="430">
        <v>1.9</v>
      </c>
      <c r="S64" s="430">
        <v>1.9</v>
      </c>
      <c r="T64" s="267">
        <v>1.9</v>
      </c>
      <c r="V64" s="276">
        <v>7.9</v>
      </c>
      <c r="W64" s="429">
        <v>1.8</v>
      </c>
      <c r="X64" s="430">
        <v>2.1</v>
      </c>
      <c r="Y64" s="276">
        <v>4</v>
      </c>
      <c r="Z64" s="430">
        <v>2</v>
      </c>
      <c r="AA64" s="267">
        <v>2</v>
      </c>
      <c r="AC64" s="323"/>
      <c r="AD64" s="348"/>
      <c r="AE64" s="353"/>
      <c r="AF64" s="354"/>
      <c r="AG64" s="355"/>
      <c r="AH64" s="350"/>
      <c r="AI64" s="350"/>
      <c r="AJ64" s="355"/>
    </row>
    <row r="65" spans="1:36" ht="15" customHeight="1" x14ac:dyDescent="0.25">
      <c r="A65" s="219"/>
      <c r="B65" s="215"/>
      <c r="C65" s="526"/>
      <c r="D65" s="242"/>
      <c r="E65" s="242"/>
      <c r="F65" s="242"/>
      <c r="G65" s="242"/>
      <c r="H65" s="242"/>
      <c r="I65" s="242"/>
      <c r="J65" s="242"/>
      <c r="K65" s="242"/>
      <c r="L65" s="242"/>
      <c r="M65" s="242"/>
      <c r="N65" s="392"/>
      <c r="O65" s="242"/>
      <c r="P65" s="392"/>
      <c r="Q65" s="392"/>
      <c r="R65" s="370"/>
      <c r="S65" s="370"/>
      <c r="T65" s="231"/>
      <c r="V65" s="242"/>
      <c r="W65" s="392"/>
      <c r="X65" s="370"/>
      <c r="Y65" s="242"/>
      <c r="Z65" s="370"/>
      <c r="AA65" s="231"/>
      <c r="AC65" s="323"/>
      <c r="AD65" s="348"/>
      <c r="AE65" s="356"/>
      <c r="AF65" s="354"/>
      <c r="AG65" s="349"/>
      <c r="AH65" s="350"/>
      <c r="AI65" s="350"/>
      <c r="AJ65" s="349"/>
    </row>
    <row r="66" spans="1:36" x14ac:dyDescent="0.25">
      <c r="A66" s="259" t="s">
        <v>54</v>
      </c>
      <c r="B66" s="261" t="s">
        <v>171</v>
      </c>
      <c r="C66" s="538">
        <v>30</v>
      </c>
      <c r="D66" s="270">
        <v>78.099999999999994</v>
      </c>
      <c r="E66" s="270">
        <v>85.8</v>
      </c>
      <c r="F66" s="270">
        <v>51.6</v>
      </c>
      <c r="G66" s="270">
        <v>54.4</v>
      </c>
      <c r="H66" s="270">
        <v>27.8</v>
      </c>
      <c r="I66" s="270">
        <v>26.5</v>
      </c>
      <c r="J66" s="270">
        <v>26</v>
      </c>
      <c r="K66" s="270">
        <v>25.6</v>
      </c>
      <c r="L66" s="270">
        <v>105.9</v>
      </c>
      <c r="M66" s="270">
        <v>112.5</v>
      </c>
      <c r="N66" s="417">
        <v>92.9</v>
      </c>
      <c r="O66" s="270">
        <v>85.8</v>
      </c>
      <c r="P66" s="417">
        <v>70</v>
      </c>
      <c r="Q66" s="417">
        <v>26.7</v>
      </c>
      <c r="R66" s="418">
        <v>31.4</v>
      </c>
      <c r="S66" s="418">
        <v>28.8</v>
      </c>
      <c r="T66" s="262">
        <v>25.6</v>
      </c>
      <c r="V66" s="270">
        <v>92.9</v>
      </c>
      <c r="W66" s="417">
        <v>22.9</v>
      </c>
      <c r="X66" s="418">
        <v>26.1</v>
      </c>
      <c r="Y66" s="270">
        <v>43.9</v>
      </c>
      <c r="Z66" s="418">
        <v>23.6</v>
      </c>
      <c r="AA66" s="262">
        <v>20.3</v>
      </c>
    </row>
    <row r="67" spans="1:36" x14ac:dyDescent="0.25">
      <c r="A67" s="256" t="s">
        <v>188</v>
      </c>
      <c r="B67" s="223" t="s">
        <v>171</v>
      </c>
      <c r="C67" s="544">
        <v>2.9</v>
      </c>
      <c r="D67" s="278">
        <v>8.6999999999999993</v>
      </c>
      <c r="E67" s="278">
        <v>9.3000000000000007</v>
      </c>
      <c r="F67" s="278">
        <v>5.6</v>
      </c>
      <c r="G67" s="278">
        <v>4.5999999999999996</v>
      </c>
      <c r="H67" s="278">
        <v>1.5</v>
      </c>
      <c r="I67" s="278">
        <v>3.1</v>
      </c>
      <c r="J67" s="278">
        <v>2.9</v>
      </c>
      <c r="K67" s="278">
        <v>2.7</v>
      </c>
      <c r="L67" s="278">
        <v>10.199999999999999</v>
      </c>
      <c r="M67" s="278">
        <v>10</v>
      </c>
      <c r="N67" s="431">
        <v>0</v>
      </c>
      <c r="O67" s="278">
        <v>9.3000000000000007</v>
      </c>
      <c r="P67" s="431" t="s">
        <v>57</v>
      </c>
      <c r="Q67" s="431">
        <v>0.7</v>
      </c>
      <c r="R67" s="494">
        <v>4.7</v>
      </c>
      <c r="S67" s="432">
        <v>3.7</v>
      </c>
      <c r="T67" s="268">
        <v>0.9</v>
      </c>
      <c r="V67" s="278">
        <v>0</v>
      </c>
      <c r="W67" s="431">
        <v>0</v>
      </c>
      <c r="X67" s="432">
        <v>0</v>
      </c>
      <c r="Y67" s="278" t="s">
        <v>57</v>
      </c>
      <c r="Z67" s="432">
        <v>0</v>
      </c>
      <c r="AA67" s="268">
        <v>0</v>
      </c>
    </row>
    <row r="68" spans="1:36" x14ac:dyDescent="0.25">
      <c r="A68" s="256" t="s">
        <v>189</v>
      </c>
      <c r="B68" s="223" t="s">
        <v>171</v>
      </c>
      <c r="C68" s="544">
        <v>9.6999999999999993</v>
      </c>
      <c r="D68" s="278">
        <v>3.4</v>
      </c>
      <c r="E68" s="278">
        <v>8.9</v>
      </c>
      <c r="F68" s="278">
        <v>3.3</v>
      </c>
      <c r="G68" s="278">
        <v>4.0999999999999996</v>
      </c>
      <c r="H68" s="278">
        <v>2</v>
      </c>
      <c r="I68" s="278">
        <v>0.1</v>
      </c>
      <c r="J68" s="278">
        <v>0.4</v>
      </c>
      <c r="K68" s="278">
        <v>2.9</v>
      </c>
      <c r="L68" s="278">
        <v>5.4</v>
      </c>
      <c r="M68" s="278">
        <v>9.3000000000000007</v>
      </c>
      <c r="N68" s="431">
        <v>0</v>
      </c>
      <c r="O68" s="278">
        <v>8.9</v>
      </c>
      <c r="P68" s="431" t="s">
        <v>57</v>
      </c>
      <c r="Q68" s="431">
        <v>0.4</v>
      </c>
      <c r="R68" s="494">
        <v>4.8</v>
      </c>
      <c r="S68" s="432">
        <v>3.6</v>
      </c>
      <c r="T68" s="268">
        <v>0.5</v>
      </c>
      <c r="V68" s="278">
        <v>0</v>
      </c>
      <c r="W68" s="431">
        <v>0</v>
      </c>
      <c r="X68" s="432">
        <v>0</v>
      </c>
      <c r="Y68" s="278" t="s">
        <v>57</v>
      </c>
      <c r="Z68" s="432">
        <v>0</v>
      </c>
      <c r="AA68" s="268">
        <v>0</v>
      </c>
    </row>
    <row r="69" spans="1:36" x14ac:dyDescent="0.25">
      <c r="A69" s="256" t="s">
        <v>154</v>
      </c>
      <c r="B69" s="223" t="s">
        <v>171</v>
      </c>
      <c r="C69" s="544">
        <v>5.7</v>
      </c>
      <c r="D69" s="278">
        <v>18.899999999999999</v>
      </c>
      <c r="E69" s="278">
        <v>18.399999999999999</v>
      </c>
      <c r="F69" s="278">
        <v>11.5</v>
      </c>
      <c r="G69" s="278">
        <v>10.4</v>
      </c>
      <c r="H69" s="278">
        <v>6.8</v>
      </c>
      <c r="I69" s="278">
        <v>7.4</v>
      </c>
      <c r="J69" s="278">
        <v>6.2</v>
      </c>
      <c r="K69" s="278">
        <v>5.3</v>
      </c>
      <c r="L69" s="278">
        <v>25.7</v>
      </c>
      <c r="M69" s="278">
        <v>25.1</v>
      </c>
      <c r="N69" s="431">
        <v>18.100000000000001</v>
      </c>
      <c r="O69" s="278">
        <v>18.399999999999999</v>
      </c>
      <c r="P69" s="431">
        <v>12</v>
      </c>
      <c r="Q69" s="431">
        <v>6.7</v>
      </c>
      <c r="R69" s="494">
        <v>8</v>
      </c>
      <c r="S69" s="432">
        <v>5.7</v>
      </c>
      <c r="T69" s="268">
        <v>4.7</v>
      </c>
      <c r="V69" s="278">
        <v>18.100000000000001</v>
      </c>
      <c r="W69" s="431">
        <v>6.1</v>
      </c>
      <c r="X69" s="432">
        <v>6.6</v>
      </c>
      <c r="Y69" s="278">
        <v>5.4</v>
      </c>
      <c r="Z69" s="432">
        <v>3.9</v>
      </c>
      <c r="AA69" s="268">
        <v>1.5</v>
      </c>
    </row>
    <row r="70" spans="1:36" x14ac:dyDescent="0.25">
      <c r="A70" s="214" t="s">
        <v>190</v>
      </c>
      <c r="B70" s="215" t="s">
        <v>171</v>
      </c>
      <c r="C70" s="545">
        <v>10</v>
      </c>
      <c r="D70" s="277">
        <v>41.5</v>
      </c>
      <c r="E70" s="277">
        <v>42.6</v>
      </c>
      <c r="F70" s="277">
        <v>27.4</v>
      </c>
      <c r="G70" s="277">
        <v>31.2</v>
      </c>
      <c r="H70" s="277">
        <v>15.6</v>
      </c>
      <c r="I70" s="277">
        <v>14.1</v>
      </c>
      <c r="J70" s="277">
        <v>14.8</v>
      </c>
      <c r="K70" s="277">
        <v>12.6</v>
      </c>
      <c r="L70" s="277">
        <v>57.1</v>
      </c>
      <c r="M70" s="277">
        <v>60.1</v>
      </c>
      <c r="N70" s="433">
        <v>68.5</v>
      </c>
      <c r="O70" s="277">
        <v>42.6</v>
      </c>
      <c r="P70" s="433">
        <v>53</v>
      </c>
      <c r="Q70" s="433">
        <v>17.5</v>
      </c>
      <c r="R70" s="432">
        <v>11.4</v>
      </c>
      <c r="S70" s="432">
        <v>14</v>
      </c>
      <c r="T70" s="269">
        <v>17.2</v>
      </c>
      <c r="V70" s="277">
        <v>68.5</v>
      </c>
      <c r="W70" s="433">
        <v>15.5</v>
      </c>
      <c r="X70" s="432">
        <v>17.399999999999999</v>
      </c>
      <c r="Y70" s="277">
        <v>35.6</v>
      </c>
      <c r="Z70" s="432">
        <v>17.5</v>
      </c>
      <c r="AA70" s="269">
        <v>18.100000000000001</v>
      </c>
    </row>
    <row r="71" spans="1:36" x14ac:dyDescent="0.25">
      <c r="A71" s="214" t="s">
        <v>191</v>
      </c>
      <c r="B71" s="215" t="s">
        <v>171</v>
      </c>
      <c r="C71" s="545">
        <v>1.7</v>
      </c>
      <c r="D71" s="277">
        <v>5.6</v>
      </c>
      <c r="E71" s="277">
        <v>6.6</v>
      </c>
      <c r="F71" s="277">
        <v>3.8</v>
      </c>
      <c r="G71" s="277">
        <v>4.0999999999999996</v>
      </c>
      <c r="H71" s="277">
        <v>1.9</v>
      </c>
      <c r="I71" s="277">
        <v>1.8</v>
      </c>
      <c r="J71" s="277">
        <v>1.7</v>
      </c>
      <c r="K71" s="277">
        <v>2.1</v>
      </c>
      <c r="L71" s="277">
        <v>7.5</v>
      </c>
      <c r="M71" s="277">
        <v>8</v>
      </c>
      <c r="N71" s="433">
        <v>6.3</v>
      </c>
      <c r="O71" s="277">
        <v>6.6</v>
      </c>
      <c r="P71" s="433">
        <v>5</v>
      </c>
      <c r="Q71" s="433">
        <v>1.4</v>
      </c>
      <c r="R71" s="432">
        <v>2.5</v>
      </c>
      <c r="S71" s="432">
        <v>1.8</v>
      </c>
      <c r="T71" s="269">
        <v>2.2999999999999998</v>
      </c>
      <c r="V71" s="277">
        <v>6.3</v>
      </c>
      <c r="W71" s="433">
        <v>1.3</v>
      </c>
      <c r="X71" s="432">
        <v>2.1</v>
      </c>
      <c r="Y71" s="277">
        <v>2.9</v>
      </c>
      <c r="Z71" s="432">
        <v>2.2000000000000002</v>
      </c>
      <c r="AA71" s="269">
        <v>0.7</v>
      </c>
    </row>
    <row r="72" spans="1:36" x14ac:dyDescent="0.25">
      <c r="A72" s="207" t="s">
        <v>274</v>
      </c>
      <c r="B72" s="196"/>
    </row>
    <row r="73" spans="1:36" ht="12.95" customHeight="1" x14ac:dyDescent="0.25"/>
    <row r="74" spans="1:36" ht="21" customHeight="1" x14ac:dyDescent="0.25">
      <c r="A74" s="186" t="s">
        <v>278</v>
      </c>
      <c r="C74" s="679"/>
    </row>
    <row r="75" spans="1:36" s="205" customFormat="1" ht="14.1" customHeight="1" x14ac:dyDescent="0.2">
      <c r="C75" s="369" t="s">
        <v>169</v>
      </c>
      <c r="D75" s="560" t="s">
        <v>290</v>
      </c>
      <c r="E75" s="560" t="s">
        <v>290</v>
      </c>
      <c r="F75" s="560" t="s">
        <v>286</v>
      </c>
      <c r="G75" s="560" t="s">
        <v>286</v>
      </c>
      <c r="H75" s="560" t="s">
        <v>166</v>
      </c>
      <c r="I75" s="560" t="s">
        <v>167</v>
      </c>
      <c r="J75" s="560" t="s">
        <v>168</v>
      </c>
      <c r="K75" s="560" t="s">
        <v>169</v>
      </c>
      <c r="L75" s="560" t="s">
        <v>292</v>
      </c>
      <c r="M75" s="560" t="s">
        <v>292</v>
      </c>
      <c r="N75" s="201" t="s">
        <v>292</v>
      </c>
      <c r="O75" s="560" t="s">
        <v>290</v>
      </c>
      <c r="P75" s="201" t="s">
        <v>290</v>
      </c>
      <c r="Q75" s="560" t="s">
        <v>166</v>
      </c>
      <c r="R75" s="201" t="s">
        <v>167</v>
      </c>
      <c r="S75" s="201" t="s">
        <v>168</v>
      </c>
      <c r="T75" s="201" t="s">
        <v>169</v>
      </c>
      <c r="U75" s="200"/>
      <c r="V75" s="560" t="s">
        <v>165</v>
      </c>
      <c r="W75" s="201" t="s">
        <v>166</v>
      </c>
      <c r="X75" s="201" t="s">
        <v>167</v>
      </c>
      <c r="Y75" s="201" t="s">
        <v>286</v>
      </c>
      <c r="Z75" s="201" t="s">
        <v>168</v>
      </c>
      <c r="AA75" s="201" t="s">
        <v>169</v>
      </c>
      <c r="AC75" s="319"/>
      <c r="AD75" s="319"/>
      <c r="AE75" s="320"/>
      <c r="AF75" s="320"/>
      <c r="AG75" s="320"/>
      <c r="AH75" s="320"/>
      <c r="AI75" s="320"/>
      <c r="AJ75" s="319"/>
    </row>
    <row r="76" spans="1:36" s="205" customFormat="1" ht="14.1" customHeight="1" x14ac:dyDescent="0.2">
      <c r="C76" s="369">
        <v>2019</v>
      </c>
      <c r="D76" s="561">
        <v>2018</v>
      </c>
      <c r="E76" s="561">
        <v>2017</v>
      </c>
      <c r="F76" s="561">
        <v>2018</v>
      </c>
      <c r="G76" s="561">
        <v>2017</v>
      </c>
      <c r="H76" s="560">
        <v>2018</v>
      </c>
      <c r="I76" s="561">
        <v>2018</v>
      </c>
      <c r="J76" s="561">
        <v>2018</v>
      </c>
      <c r="K76" s="561">
        <v>2018</v>
      </c>
      <c r="L76" s="560">
        <v>2018</v>
      </c>
      <c r="M76" s="561">
        <v>2017</v>
      </c>
      <c r="N76" s="202">
        <v>2016</v>
      </c>
      <c r="O76" s="561">
        <v>2017</v>
      </c>
      <c r="P76" s="202">
        <v>2016</v>
      </c>
      <c r="Q76" s="561">
        <v>2017</v>
      </c>
      <c r="R76" s="498">
        <v>2017</v>
      </c>
      <c r="S76" s="202">
        <v>2017</v>
      </c>
      <c r="T76" s="202">
        <v>2017</v>
      </c>
      <c r="U76" s="200"/>
      <c r="V76" s="561">
        <v>2016</v>
      </c>
      <c r="W76" s="202">
        <v>2016</v>
      </c>
      <c r="X76" s="202">
        <v>2016</v>
      </c>
      <c r="Y76" s="202">
        <v>2016</v>
      </c>
      <c r="Z76" s="202">
        <v>2016</v>
      </c>
      <c r="AA76" s="202">
        <v>2016</v>
      </c>
      <c r="AC76" s="319"/>
      <c r="AD76" s="319"/>
      <c r="AE76" s="320"/>
      <c r="AF76" s="320"/>
      <c r="AG76" s="320"/>
      <c r="AH76" s="320"/>
      <c r="AI76" s="320"/>
      <c r="AJ76" s="319"/>
    </row>
    <row r="77" spans="1:36" x14ac:dyDescent="0.25">
      <c r="A77" s="279" t="s">
        <v>192</v>
      </c>
      <c r="B77" s="261" t="s">
        <v>171</v>
      </c>
      <c r="C77" s="546">
        <v>682</v>
      </c>
      <c r="D77" s="434">
        <v>2232</v>
      </c>
      <c r="E77" s="434">
        <v>2246</v>
      </c>
      <c r="F77" s="434">
        <v>1487</v>
      </c>
      <c r="G77" s="434">
        <v>1503</v>
      </c>
      <c r="H77" s="434">
        <v>723</v>
      </c>
      <c r="I77" s="434">
        <v>745</v>
      </c>
      <c r="J77" s="434">
        <v>749</v>
      </c>
      <c r="K77" s="434">
        <v>738</v>
      </c>
      <c r="L77" s="434">
        <v>2955</v>
      </c>
      <c r="M77" s="434">
        <v>2998</v>
      </c>
      <c r="N77" s="435">
        <v>3729</v>
      </c>
      <c r="O77" s="434">
        <v>2246</v>
      </c>
      <c r="P77" s="435">
        <v>2824</v>
      </c>
      <c r="Q77" s="618">
        <v>752</v>
      </c>
      <c r="R77" s="478">
        <v>743</v>
      </c>
      <c r="S77" s="439">
        <v>777</v>
      </c>
      <c r="T77" s="491">
        <v>726</v>
      </c>
      <c r="V77" s="434">
        <v>3729</v>
      </c>
      <c r="W77" s="435">
        <v>905</v>
      </c>
      <c r="X77" s="436">
        <v>920</v>
      </c>
      <c r="Y77" s="568">
        <v>1904</v>
      </c>
      <c r="Z77" s="436">
        <v>952</v>
      </c>
      <c r="AA77" s="285">
        <v>952</v>
      </c>
    </row>
    <row r="78" spans="1:36" x14ac:dyDescent="0.25">
      <c r="A78" s="256" t="s">
        <v>193</v>
      </c>
      <c r="B78" s="223" t="s">
        <v>171</v>
      </c>
      <c r="C78" s="524">
        <v>246</v>
      </c>
      <c r="D78" s="227">
        <v>823</v>
      </c>
      <c r="E78" s="227">
        <v>799</v>
      </c>
      <c r="F78" s="227">
        <v>559</v>
      </c>
      <c r="G78" s="227">
        <v>545</v>
      </c>
      <c r="H78" s="227">
        <v>265</v>
      </c>
      <c r="I78" s="227">
        <v>264</v>
      </c>
      <c r="J78" s="227">
        <v>280</v>
      </c>
      <c r="K78" s="227">
        <v>279</v>
      </c>
      <c r="L78" s="227">
        <v>1088</v>
      </c>
      <c r="M78" s="227">
        <v>1065</v>
      </c>
      <c r="N78" s="437">
        <v>1260</v>
      </c>
      <c r="O78" s="227">
        <v>799</v>
      </c>
      <c r="P78" s="437">
        <v>973</v>
      </c>
      <c r="Q78" s="377">
        <v>266</v>
      </c>
      <c r="R78" s="396">
        <v>254</v>
      </c>
      <c r="S78" s="396">
        <v>270</v>
      </c>
      <c r="T78" s="281">
        <v>275</v>
      </c>
      <c r="V78" s="227">
        <v>1260</v>
      </c>
      <c r="W78" s="437">
        <v>287</v>
      </c>
      <c r="X78" s="396">
        <v>294</v>
      </c>
      <c r="Y78" s="244">
        <v>679</v>
      </c>
      <c r="Z78" s="396">
        <v>337</v>
      </c>
      <c r="AA78" s="281">
        <v>342</v>
      </c>
    </row>
    <row r="79" spans="1:36" x14ac:dyDescent="0.25">
      <c r="A79" s="256" t="s">
        <v>194</v>
      </c>
      <c r="B79" s="223" t="s">
        <v>171</v>
      </c>
      <c r="C79" s="524">
        <v>285</v>
      </c>
      <c r="D79" s="227">
        <v>937</v>
      </c>
      <c r="E79" s="227">
        <v>977</v>
      </c>
      <c r="F79" s="227">
        <v>608</v>
      </c>
      <c r="G79" s="227">
        <v>645</v>
      </c>
      <c r="H79" s="227">
        <v>301</v>
      </c>
      <c r="I79" s="227">
        <v>329</v>
      </c>
      <c r="J79" s="227">
        <v>307</v>
      </c>
      <c r="K79" s="227">
        <v>301</v>
      </c>
      <c r="L79" s="227">
        <v>1238</v>
      </c>
      <c r="M79" s="227">
        <v>1305</v>
      </c>
      <c r="N79" s="437">
        <v>1309</v>
      </c>
      <c r="O79" s="227">
        <v>977</v>
      </c>
      <c r="P79" s="437">
        <v>986</v>
      </c>
      <c r="Q79" s="377">
        <v>328</v>
      </c>
      <c r="R79" s="396">
        <v>332</v>
      </c>
      <c r="S79" s="396">
        <v>351</v>
      </c>
      <c r="T79" s="281">
        <v>294</v>
      </c>
      <c r="V79" s="227">
        <v>1309</v>
      </c>
      <c r="W79" s="437">
        <v>323</v>
      </c>
      <c r="X79" s="396">
        <v>340</v>
      </c>
      <c r="Y79" s="244">
        <v>646</v>
      </c>
      <c r="Z79" s="396">
        <v>327</v>
      </c>
      <c r="AA79" s="281">
        <v>319</v>
      </c>
    </row>
    <row r="80" spans="1:36" x14ac:dyDescent="0.25">
      <c r="A80" s="256" t="s">
        <v>195</v>
      </c>
      <c r="B80" s="223" t="s">
        <v>171</v>
      </c>
      <c r="C80" s="524">
        <v>151</v>
      </c>
      <c r="D80" s="227">
        <v>472</v>
      </c>
      <c r="E80" s="227">
        <v>470</v>
      </c>
      <c r="F80" s="227">
        <v>320</v>
      </c>
      <c r="G80" s="227">
        <v>313</v>
      </c>
      <c r="H80" s="227">
        <v>157</v>
      </c>
      <c r="I80" s="227">
        <v>152</v>
      </c>
      <c r="J80" s="227">
        <v>162</v>
      </c>
      <c r="K80" s="227">
        <v>158</v>
      </c>
      <c r="L80" s="227">
        <v>629</v>
      </c>
      <c r="M80" s="227">
        <v>628</v>
      </c>
      <c r="N80" s="437">
        <v>632</v>
      </c>
      <c r="O80" s="227">
        <v>470</v>
      </c>
      <c r="P80" s="437">
        <v>473</v>
      </c>
      <c r="Q80" s="377">
        <v>158</v>
      </c>
      <c r="R80" s="396">
        <v>157</v>
      </c>
      <c r="S80" s="396">
        <v>156</v>
      </c>
      <c r="T80" s="281">
        <v>157</v>
      </c>
      <c r="V80" s="227">
        <v>632</v>
      </c>
      <c r="W80" s="437">
        <v>159</v>
      </c>
      <c r="X80" s="396">
        <v>157</v>
      </c>
      <c r="Y80" s="244">
        <v>316</v>
      </c>
      <c r="Z80" s="396">
        <v>157</v>
      </c>
      <c r="AA80" s="281">
        <v>159</v>
      </c>
    </row>
    <row r="81" spans="1:36" x14ac:dyDescent="0.25">
      <c r="A81" s="256" t="s">
        <v>196</v>
      </c>
      <c r="B81" s="223" t="s">
        <v>171</v>
      </c>
      <c r="C81" s="524" t="s">
        <v>287</v>
      </c>
      <c r="D81" s="437" t="s">
        <v>287</v>
      </c>
      <c r="E81" s="437" t="s">
        <v>287</v>
      </c>
      <c r="F81" s="227" t="s">
        <v>287</v>
      </c>
      <c r="G81" s="227" t="s">
        <v>287</v>
      </c>
      <c r="H81" s="227" t="s">
        <v>287</v>
      </c>
      <c r="I81" s="227" t="s">
        <v>287</v>
      </c>
      <c r="J81" s="437" t="s">
        <v>287</v>
      </c>
      <c r="K81" s="437" t="s">
        <v>287</v>
      </c>
      <c r="L81" s="227" t="s">
        <v>287</v>
      </c>
      <c r="M81" s="227" t="s">
        <v>291</v>
      </c>
      <c r="N81" s="437">
        <v>392</v>
      </c>
      <c r="O81" s="227" t="s">
        <v>287</v>
      </c>
      <c r="P81" s="437">
        <v>392</v>
      </c>
      <c r="Q81" s="377" t="s">
        <v>57</v>
      </c>
      <c r="R81" s="396" t="s">
        <v>291</v>
      </c>
      <c r="S81" s="396" t="s">
        <v>287</v>
      </c>
      <c r="T81" s="269">
        <v>0</v>
      </c>
      <c r="V81" s="227">
        <v>528</v>
      </c>
      <c r="W81" s="437">
        <v>136</v>
      </c>
      <c r="X81" s="396">
        <v>129</v>
      </c>
      <c r="Y81" s="244">
        <v>263</v>
      </c>
      <c r="Z81" s="396">
        <v>131</v>
      </c>
      <c r="AA81" s="281">
        <v>132</v>
      </c>
    </row>
    <row r="82" spans="1:36" x14ac:dyDescent="0.25">
      <c r="A82" s="279" t="s">
        <v>197</v>
      </c>
      <c r="B82" s="261" t="s">
        <v>198</v>
      </c>
      <c r="C82" s="523">
        <v>372</v>
      </c>
      <c r="D82" s="226">
        <f>D83+D85+D87</f>
        <v>2287</v>
      </c>
      <c r="E82" s="226">
        <v>2316</v>
      </c>
      <c r="F82" s="226">
        <v>1381</v>
      </c>
      <c r="G82" s="226">
        <v>1457</v>
      </c>
      <c r="H82" s="226">
        <v>741</v>
      </c>
      <c r="I82" s="226">
        <v>906</v>
      </c>
      <c r="J82" s="226">
        <v>696</v>
      </c>
      <c r="K82" s="226">
        <v>685</v>
      </c>
      <c r="L82" s="226">
        <v>3028</v>
      </c>
      <c r="M82" s="226">
        <v>3163</v>
      </c>
      <c r="N82" s="438">
        <v>3586</v>
      </c>
      <c r="O82" s="226">
        <v>2316</v>
      </c>
      <c r="P82" s="438">
        <v>2774</v>
      </c>
      <c r="Q82" s="372">
        <v>847</v>
      </c>
      <c r="R82" s="478">
        <v>859</v>
      </c>
      <c r="S82" s="439">
        <v>707</v>
      </c>
      <c r="T82" s="286">
        <v>750</v>
      </c>
      <c r="V82" s="226">
        <v>3586</v>
      </c>
      <c r="W82" s="438">
        <v>812</v>
      </c>
      <c r="X82" s="439">
        <v>848</v>
      </c>
      <c r="Y82" s="569">
        <v>1926</v>
      </c>
      <c r="Z82" s="439">
        <v>976</v>
      </c>
      <c r="AA82" s="286">
        <v>950</v>
      </c>
    </row>
    <row r="83" spans="1:36" x14ac:dyDescent="0.25">
      <c r="A83" s="256" t="s">
        <v>199</v>
      </c>
      <c r="B83" s="223" t="s">
        <v>171</v>
      </c>
      <c r="C83" s="534">
        <v>246</v>
      </c>
      <c r="D83" s="254">
        <v>822</v>
      </c>
      <c r="E83" s="254">
        <v>795</v>
      </c>
      <c r="F83" s="254">
        <v>559</v>
      </c>
      <c r="G83" s="254">
        <v>546</v>
      </c>
      <c r="H83" s="254">
        <v>265</v>
      </c>
      <c r="I83" s="254">
        <v>263</v>
      </c>
      <c r="J83" s="254">
        <v>281</v>
      </c>
      <c r="K83" s="254">
        <v>278</v>
      </c>
      <c r="L83" s="254">
        <v>1087</v>
      </c>
      <c r="M83" s="254">
        <v>1067</v>
      </c>
      <c r="N83" s="437">
        <v>1262</v>
      </c>
      <c r="O83" s="254">
        <v>795</v>
      </c>
      <c r="P83" s="437">
        <v>972</v>
      </c>
      <c r="Q83" s="415">
        <v>272</v>
      </c>
      <c r="R83" s="396">
        <v>249</v>
      </c>
      <c r="S83" s="396">
        <v>270</v>
      </c>
      <c r="T83" s="281">
        <v>276</v>
      </c>
      <c r="V83" s="254">
        <v>1262</v>
      </c>
      <c r="W83" s="437">
        <v>290</v>
      </c>
      <c r="X83" s="396">
        <v>290</v>
      </c>
      <c r="Y83" s="244">
        <v>682</v>
      </c>
      <c r="Z83" s="396">
        <v>339</v>
      </c>
      <c r="AA83" s="281">
        <v>343</v>
      </c>
    </row>
    <row r="84" spans="1:36" s="382" customFormat="1" x14ac:dyDescent="0.25">
      <c r="A84" s="440"/>
      <c r="B84" s="402" t="s">
        <v>200</v>
      </c>
      <c r="C84" s="529">
        <v>2.23</v>
      </c>
      <c r="D84" s="245">
        <v>3.6</v>
      </c>
      <c r="E84" s="245">
        <v>3.6</v>
      </c>
      <c r="F84" s="245">
        <v>3.75</v>
      </c>
      <c r="G84" s="245">
        <v>3.88</v>
      </c>
      <c r="H84" s="245">
        <v>2.94</v>
      </c>
      <c r="I84" s="245">
        <v>3.26</v>
      </c>
      <c r="J84" s="245">
        <v>3.7</v>
      </c>
      <c r="K84" s="245">
        <v>3.81</v>
      </c>
      <c r="L84" s="245">
        <v>3.44</v>
      </c>
      <c r="M84" s="245">
        <v>3.42</v>
      </c>
      <c r="N84" s="401">
        <v>4.38</v>
      </c>
      <c r="O84" s="245">
        <v>3.6</v>
      </c>
      <c r="P84" s="401">
        <v>4.38</v>
      </c>
      <c r="Q84" s="401">
        <v>2.87</v>
      </c>
      <c r="R84" s="402">
        <v>3.01</v>
      </c>
      <c r="S84" s="402">
        <v>3.76</v>
      </c>
      <c r="T84" s="280">
        <v>3.99</v>
      </c>
      <c r="U84" s="203"/>
      <c r="V84" s="245">
        <v>4.38</v>
      </c>
      <c r="W84" s="401">
        <v>4.38</v>
      </c>
      <c r="X84" s="402">
        <v>4.1900000000000004</v>
      </c>
      <c r="Y84" s="245">
        <v>4.46</v>
      </c>
      <c r="Z84" s="402">
        <v>4.13</v>
      </c>
      <c r="AA84" s="280">
        <v>4.79</v>
      </c>
      <c r="AB84" s="380"/>
      <c r="AC84" s="381"/>
      <c r="AD84" s="381"/>
      <c r="AJ84" s="381"/>
    </row>
    <row r="85" spans="1:36" x14ac:dyDescent="0.25">
      <c r="A85" s="256" t="s">
        <v>201</v>
      </c>
      <c r="B85" s="223" t="s">
        <v>171</v>
      </c>
      <c r="C85" s="529" t="s">
        <v>383</v>
      </c>
      <c r="D85" s="227">
        <v>1085</v>
      </c>
      <c r="E85" s="227">
        <v>1045</v>
      </c>
      <c r="F85" s="227">
        <v>563</v>
      </c>
      <c r="G85" s="227">
        <v>594</v>
      </c>
      <c r="H85" s="227">
        <v>319</v>
      </c>
      <c r="I85" s="227">
        <v>522</v>
      </c>
      <c r="J85" s="227">
        <v>314</v>
      </c>
      <c r="K85" s="227">
        <v>249</v>
      </c>
      <c r="L85" s="227">
        <v>1404</v>
      </c>
      <c r="M85" s="227">
        <v>1460</v>
      </c>
      <c r="N85" s="437">
        <v>1673</v>
      </c>
      <c r="O85" s="227">
        <v>1045</v>
      </c>
      <c r="P85" s="437">
        <v>1311</v>
      </c>
      <c r="Q85" s="377">
        <v>415</v>
      </c>
      <c r="R85" s="396">
        <v>451</v>
      </c>
      <c r="S85" s="396">
        <v>275</v>
      </c>
      <c r="T85" s="281">
        <v>319</v>
      </c>
      <c r="V85" s="227">
        <v>1673</v>
      </c>
      <c r="W85" s="437">
        <v>362</v>
      </c>
      <c r="X85" s="396">
        <v>403</v>
      </c>
      <c r="Y85" s="244">
        <v>908</v>
      </c>
      <c r="Z85" s="396">
        <v>474</v>
      </c>
      <c r="AA85" s="281">
        <v>434</v>
      </c>
      <c r="AE85" s="357"/>
    </row>
    <row r="86" spans="1:36" s="382" customFormat="1" x14ac:dyDescent="0.25">
      <c r="A86" s="440"/>
      <c r="B86" s="402" t="s">
        <v>200</v>
      </c>
      <c r="C86" s="529" t="s">
        <v>383</v>
      </c>
      <c r="D86" s="245">
        <v>1.1499999999999999</v>
      </c>
      <c r="E86" s="245">
        <v>1.94</v>
      </c>
      <c r="F86" s="245">
        <v>0.93</v>
      </c>
      <c r="G86" s="245">
        <v>2.11</v>
      </c>
      <c r="H86" s="245">
        <v>1.45</v>
      </c>
      <c r="I86" s="245">
        <v>1.38</v>
      </c>
      <c r="J86" s="245">
        <v>0.5</v>
      </c>
      <c r="K86" s="245">
        <v>1.47</v>
      </c>
      <c r="L86" s="245">
        <v>1.22</v>
      </c>
      <c r="M86" s="245">
        <v>1.76</v>
      </c>
      <c r="N86" s="401">
        <v>1.8</v>
      </c>
      <c r="O86" s="245">
        <v>1.94</v>
      </c>
      <c r="P86" s="401">
        <v>1.69</v>
      </c>
      <c r="Q86" s="401">
        <v>1.31</v>
      </c>
      <c r="R86" s="402">
        <v>1.71</v>
      </c>
      <c r="S86" s="402">
        <v>2.48</v>
      </c>
      <c r="T86" s="280">
        <v>1.78</v>
      </c>
      <c r="U86" s="203"/>
      <c r="V86" s="245">
        <v>1.8</v>
      </c>
      <c r="W86" s="401">
        <v>2.2000000000000002</v>
      </c>
      <c r="X86" s="402">
        <v>1.64</v>
      </c>
      <c r="Y86" s="245">
        <v>1.72</v>
      </c>
      <c r="Z86" s="402">
        <v>1.89</v>
      </c>
      <c r="AA86" s="280">
        <v>1.53</v>
      </c>
      <c r="AB86" s="380"/>
      <c r="AC86" s="381"/>
      <c r="AD86" s="381"/>
      <c r="AJ86" s="381"/>
    </row>
    <row r="87" spans="1:36" x14ac:dyDescent="0.25">
      <c r="A87" s="256" t="s">
        <v>202</v>
      </c>
      <c r="B87" s="223" t="s">
        <v>171</v>
      </c>
      <c r="C87" s="680">
        <v>126</v>
      </c>
      <c r="D87" s="244">
        <v>380</v>
      </c>
      <c r="E87" s="244">
        <v>476</v>
      </c>
      <c r="F87" s="244">
        <v>259</v>
      </c>
      <c r="G87" s="244">
        <v>317</v>
      </c>
      <c r="H87" s="244">
        <v>157</v>
      </c>
      <c r="I87" s="244">
        <v>121</v>
      </c>
      <c r="J87" s="244">
        <v>101</v>
      </c>
      <c r="K87" s="244">
        <v>158</v>
      </c>
      <c r="L87" s="244">
        <v>537</v>
      </c>
      <c r="M87" s="244">
        <v>636</v>
      </c>
      <c r="N87" s="437">
        <v>651</v>
      </c>
      <c r="O87" s="244">
        <v>476</v>
      </c>
      <c r="P87" s="437">
        <v>491</v>
      </c>
      <c r="Q87" s="437">
        <v>160</v>
      </c>
      <c r="R87" s="396">
        <v>159</v>
      </c>
      <c r="S87" s="396">
        <v>162</v>
      </c>
      <c r="T87" s="281">
        <v>155</v>
      </c>
      <c r="V87" s="244">
        <v>651</v>
      </c>
      <c r="W87" s="437">
        <v>160</v>
      </c>
      <c r="X87" s="396">
        <v>155</v>
      </c>
      <c r="Y87" s="244">
        <v>336</v>
      </c>
      <c r="Z87" s="396">
        <v>163</v>
      </c>
      <c r="AA87" s="281">
        <v>173</v>
      </c>
    </row>
    <row r="88" spans="1:36" s="382" customFormat="1" x14ac:dyDescent="0.25">
      <c r="A88" s="440"/>
      <c r="B88" s="402" t="s">
        <v>200</v>
      </c>
      <c r="C88" s="529">
        <v>2.93</v>
      </c>
      <c r="D88" s="245">
        <v>3.69</v>
      </c>
      <c r="E88" s="245">
        <v>3.47</v>
      </c>
      <c r="F88" s="245">
        <v>3.87</v>
      </c>
      <c r="G88" s="245">
        <v>3.5</v>
      </c>
      <c r="H88" s="245">
        <v>3.07</v>
      </c>
      <c r="I88" s="245">
        <v>3.28</v>
      </c>
      <c r="J88" s="245">
        <v>4.04</v>
      </c>
      <c r="K88" s="245">
        <v>3.77</v>
      </c>
      <c r="L88" s="245">
        <v>3.51</v>
      </c>
      <c r="M88" s="245">
        <v>3.43</v>
      </c>
      <c r="N88" s="401">
        <v>3.11</v>
      </c>
      <c r="O88" s="245">
        <v>3.47</v>
      </c>
      <c r="P88" s="401">
        <v>3.03</v>
      </c>
      <c r="Q88" s="401">
        <v>3.31</v>
      </c>
      <c r="R88" s="402">
        <v>3.4</v>
      </c>
      <c r="S88" s="402">
        <v>3.8</v>
      </c>
      <c r="T88" s="280">
        <v>3.2</v>
      </c>
      <c r="U88" s="203"/>
      <c r="V88" s="245">
        <v>3.11</v>
      </c>
      <c r="W88" s="401">
        <v>3.37</v>
      </c>
      <c r="X88" s="402">
        <v>3.33</v>
      </c>
      <c r="Y88" s="245">
        <v>2.89</v>
      </c>
      <c r="Z88" s="402">
        <v>2.81</v>
      </c>
      <c r="AA88" s="280">
        <v>2.97</v>
      </c>
      <c r="AB88" s="380"/>
      <c r="AC88" s="381"/>
      <c r="AD88" s="381"/>
      <c r="AJ88" s="381"/>
    </row>
    <row r="89" spans="1:36" s="382" customFormat="1" x14ac:dyDescent="0.25">
      <c r="A89" s="441" t="s">
        <v>177</v>
      </c>
      <c r="B89" s="400" t="s">
        <v>203</v>
      </c>
      <c r="C89" s="527">
        <v>2.4700000000000002</v>
      </c>
      <c r="D89" s="287">
        <v>2.4500000000000002</v>
      </c>
      <c r="E89" s="287">
        <v>2.82</v>
      </c>
      <c r="F89" s="287">
        <v>2.63</v>
      </c>
      <c r="G89" s="287">
        <v>3.07</v>
      </c>
      <c r="H89" s="287">
        <v>2.33</v>
      </c>
      <c r="I89" s="287">
        <v>2.1800000000000002</v>
      </c>
      <c r="J89" s="287">
        <v>2.2999999999999998</v>
      </c>
      <c r="K89" s="287">
        <v>2.95</v>
      </c>
      <c r="L89" s="287">
        <v>2.42</v>
      </c>
      <c r="M89" s="287">
        <v>2.65</v>
      </c>
      <c r="N89" s="399">
        <v>2.95</v>
      </c>
      <c r="O89" s="287">
        <v>2.82</v>
      </c>
      <c r="P89" s="399">
        <v>2.87</v>
      </c>
      <c r="Q89" s="399">
        <v>2.19</v>
      </c>
      <c r="R89" s="400">
        <v>2.4</v>
      </c>
      <c r="S89" s="400">
        <v>3.27</v>
      </c>
      <c r="T89" s="282">
        <v>2.89</v>
      </c>
      <c r="U89" s="203"/>
      <c r="V89" s="287">
        <v>2.95</v>
      </c>
      <c r="W89" s="399">
        <v>3.21</v>
      </c>
      <c r="X89" s="400">
        <v>2.82</v>
      </c>
      <c r="Y89" s="287">
        <v>2.89</v>
      </c>
      <c r="Z89" s="400">
        <v>2.82</v>
      </c>
      <c r="AA89" s="282">
        <v>2.97</v>
      </c>
      <c r="AB89" s="380"/>
      <c r="AC89" s="381"/>
      <c r="AD89" s="381"/>
      <c r="AJ89" s="381"/>
    </row>
    <row r="90" spans="1:36" ht="15" customHeight="1" x14ac:dyDescent="0.25">
      <c r="A90" s="259"/>
      <c r="B90" s="261"/>
      <c r="C90" s="527"/>
      <c r="D90" s="287"/>
      <c r="E90" s="287"/>
      <c r="F90" s="287"/>
      <c r="G90" s="287"/>
      <c r="H90" s="287"/>
      <c r="I90" s="287"/>
      <c r="J90" s="287"/>
      <c r="K90" s="287"/>
      <c r="L90" s="287"/>
      <c r="M90" s="287"/>
      <c r="N90" s="399"/>
      <c r="O90" s="287"/>
      <c r="P90" s="399"/>
      <c r="Q90" s="399"/>
      <c r="R90" s="400"/>
      <c r="S90" s="400"/>
      <c r="T90" s="282"/>
      <c r="V90" s="287"/>
      <c r="W90" s="399"/>
      <c r="X90" s="400"/>
      <c r="Y90" s="287"/>
      <c r="Z90" s="400"/>
      <c r="AA90" s="282"/>
    </row>
    <row r="91" spans="1:36" x14ac:dyDescent="0.25">
      <c r="A91" s="279" t="s">
        <v>204</v>
      </c>
      <c r="B91" s="283" t="s">
        <v>171</v>
      </c>
      <c r="C91" s="681" t="s">
        <v>336</v>
      </c>
      <c r="D91" s="288" t="s">
        <v>336</v>
      </c>
      <c r="E91" s="288">
        <v>65.400000000000006</v>
      </c>
      <c r="F91" s="288" t="s">
        <v>336</v>
      </c>
      <c r="G91" s="288">
        <v>44.8</v>
      </c>
      <c r="H91" s="288" t="s">
        <v>336</v>
      </c>
      <c r="I91" s="288" t="s">
        <v>336</v>
      </c>
      <c r="J91" s="288" t="s">
        <v>336</v>
      </c>
      <c r="K91" s="288" t="s">
        <v>336</v>
      </c>
      <c r="L91" s="288" t="s">
        <v>336</v>
      </c>
      <c r="M91" s="288">
        <v>84</v>
      </c>
      <c r="N91" s="442">
        <v>105.8</v>
      </c>
      <c r="O91" s="288">
        <v>65.400000000000006</v>
      </c>
      <c r="P91" s="442">
        <v>79.7</v>
      </c>
      <c r="Q91" s="442">
        <v>18.600000000000001</v>
      </c>
      <c r="R91" s="443">
        <v>20.6</v>
      </c>
      <c r="S91" s="443">
        <v>23.1</v>
      </c>
      <c r="T91" s="284">
        <v>21.7</v>
      </c>
      <c r="V91" s="288">
        <v>105.8</v>
      </c>
      <c r="W91" s="442">
        <v>26.1</v>
      </c>
      <c r="X91" s="443">
        <v>23.9</v>
      </c>
      <c r="Y91" s="288">
        <v>55.8</v>
      </c>
      <c r="Z91" s="443">
        <v>27.5</v>
      </c>
      <c r="AA91" s="284">
        <v>28.299999999999997</v>
      </c>
    </row>
    <row r="92" spans="1:36" x14ac:dyDescent="0.25">
      <c r="A92" s="256" t="s">
        <v>199</v>
      </c>
      <c r="B92" s="223" t="s">
        <v>171</v>
      </c>
      <c r="C92" s="532" t="s">
        <v>336</v>
      </c>
      <c r="D92" s="252" t="s">
        <v>336</v>
      </c>
      <c r="E92" s="252">
        <v>28.6</v>
      </c>
      <c r="F92" s="252" t="s">
        <v>336</v>
      </c>
      <c r="G92" s="252">
        <v>21.1</v>
      </c>
      <c r="H92" s="252" t="s">
        <v>336</v>
      </c>
      <c r="I92" s="252" t="s">
        <v>336</v>
      </c>
      <c r="J92" s="252" t="s">
        <v>336</v>
      </c>
      <c r="K92" s="252" t="s">
        <v>336</v>
      </c>
      <c r="L92" s="252" t="s">
        <v>336</v>
      </c>
      <c r="M92" s="252">
        <v>36.5</v>
      </c>
      <c r="N92" s="411">
        <v>55.3</v>
      </c>
      <c r="O92" s="252">
        <v>28.6</v>
      </c>
      <c r="P92" s="411">
        <v>42.6</v>
      </c>
      <c r="Q92" s="411">
        <v>7.8</v>
      </c>
      <c r="R92" s="412">
        <v>7.5</v>
      </c>
      <c r="S92" s="412">
        <v>10.1</v>
      </c>
      <c r="T92" s="238">
        <v>11</v>
      </c>
      <c r="V92" s="252">
        <v>55.3</v>
      </c>
      <c r="W92" s="411">
        <v>12.7</v>
      </c>
      <c r="X92" s="412">
        <v>12.1</v>
      </c>
      <c r="Y92" s="252">
        <v>30.5</v>
      </c>
      <c r="Z92" s="412">
        <v>14</v>
      </c>
      <c r="AA92" s="238">
        <v>16.5</v>
      </c>
    </row>
    <row r="93" spans="1:36" x14ac:dyDescent="0.25">
      <c r="A93" s="256" t="s">
        <v>201</v>
      </c>
      <c r="B93" s="223" t="s">
        <v>171</v>
      </c>
      <c r="C93" s="682" t="s">
        <v>336</v>
      </c>
      <c r="D93" s="444" t="s">
        <v>336</v>
      </c>
      <c r="E93" s="444">
        <v>20.2</v>
      </c>
      <c r="F93" s="444" t="s">
        <v>336</v>
      </c>
      <c r="G93" s="444">
        <v>12.5</v>
      </c>
      <c r="H93" s="444" t="s">
        <v>336</v>
      </c>
      <c r="I93" s="444" t="s">
        <v>336</v>
      </c>
      <c r="J93" s="444" t="s">
        <v>336</v>
      </c>
      <c r="K93" s="444" t="s">
        <v>336</v>
      </c>
      <c r="L93" s="444" t="s">
        <v>336</v>
      </c>
      <c r="M93" s="444">
        <v>25.7</v>
      </c>
      <c r="N93" s="411">
        <v>30.2</v>
      </c>
      <c r="O93" s="444">
        <v>20.2</v>
      </c>
      <c r="P93" s="411">
        <v>22.2</v>
      </c>
      <c r="Q93" s="619">
        <v>5.4</v>
      </c>
      <c r="R93" s="412">
        <v>7.7</v>
      </c>
      <c r="S93" s="412">
        <v>6.8</v>
      </c>
      <c r="T93" s="238">
        <v>5.7</v>
      </c>
      <c r="V93" s="444">
        <v>30.2</v>
      </c>
      <c r="W93" s="411">
        <v>8</v>
      </c>
      <c r="X93" s="412">
        <v>6.6</v>
      </c>
      <c r="Y93" s="252">
        <v>15.6</v>
      </c>
      <c r="Z93" s="412">
        <v>8.9</v>
      </c>
      <c r="AA93" s="238">
        <v>6.7</v>
      </c>
    </row>
    <row r="94" spans="1:36" x14ac:dyDescent="0.25">
      <c r="A94" s="256" t="s">
        <v>202</v>
      </c>
      <c r="B94" s="223" t="s">
        <v>171</v>
      </c>
      <c r="C94" s="682" t="s">
        <v>336</v>
      </c>
      <c r="D94" s="444" t="s">
        <v>336</v>
      </c>
      <c r="E94" s="444">
        <v>16.5</v>
      </c>
      <c r="F94" s="444" t="s">
        <v>336</v>
      </c>
      <c r="G94" s="444">
        <v>11.2</v>
      </c>
      <c r="H94" s="444" t="s">
        <v>336</v>
      </c>
      <c r="I94" s="444" t="s">
        <v>336</v>
      </c>
      <c r="J94" s="444" t="s">
        <v>336</v>
      </c>
      <c r="K94" s="444" t="s">
        <v>336</v>
      </c>
      <c r="L94" s="444" t="s">
        <v>336</v>
      </c>
      <c r="M94" s="444">
        <v>21.8</v>
      </c>
      <c r="N94" s="411">
        <v>20.3</v>
      </c>
      <c r="O94" s="444">
        <v>16.5</v>
      </c>
      <c r="P94" s="411">
        <v>14.9</v>
      </c>
      <c r="Q94" s="619">
        <v>5.4</v>
      </c>
      <c r="R94" s="412">
        <v>5.3</v>
      </c>
      <c r="S94" s="412">
        <v>6.2</v>
      </c>
      <c r="T94" s="238">
        <v>5</v>
      </c>
      <c r="V94" s="444">
        <v>20.3</v>
      </c>
      <c r="W94" s="411">
        <v>5.4</v>
      </c>
      <c r="X94" s="412">
        <v>5.2</v>
      </c>
      <c r="Y94" s="252">
        <v>9.6999999999999993</v>
      </c>
      <c r="Z94" s="412">
        <v>4.5999999999999996</v>
      </c>
      <c r="AA94" s="238">
        <v>5.0999999999999996</v>
      </c>
    </row>
    <row r="95" spans="1:36" x14ac:dyDescent="0.25">
      <c r="A95" s="279" t="s">
        <v>179</v>
      </c>
      <c r="B95" s="283" t="s">
        <v>173</v>
      </c>
      <c r="C95" s="683">
        <v>67</v>
      </c>
      <c r="D95" s="230">
        <v>68.3</v>
      </c>
      <c r="E95" s="230">
        <v>70</v>
      </c>
      <c r="F95" s="230">
        <v>68.5</v>
      </c>
      <c r="G95" s="230">
        <v>72.2</v>
      </c>
      <c r="H95" s="230">
        <v>66</v>
      </c>
      <c r="I95" s="230">
        <v>67.900000000000006</v>
      </c>
      <c r="J95" s="230">
        <v>66.599999999999994</v>
      </c>
      <c r="K95" s="230">
        <v>70.099999999999994</v>
      </c>
      <c r="L95" s="230">
        <v>67.8</v>
      </c>
      <c r="M95" s="230">
        <v>68.599999999999994</v>
      </c>
      <c r="N95" s="445">
        <v>71.3</v>
      </c>
      <c r="O95" s="230">
        <v>70</v>
      </c>
      <c r="P95" s="445">
        <v>70.599999999999994</v>
      </c>
      <c r="Q95" s="445">
        <v>63.6</v>
      </c>
      <c r="R95" s="225">
        <v>65.3</v>
      </c>
      <c r="S95" s="225">
        <v>72.7</v>
      </c>
      <c r="T95" s="220">
        <v>71.8</v>
      </c>
      <c r="V95" s="230">
        <v>71.3</v>
      </c>
      <c r="W95" s="445">
        <v>73.400000000000006</v>
      </c>
      <c r="X95" s="225">
        <v>69.5</v>
      </c>
      <c r="Y95" s="230">
        <v>71</v>
      </c>
      <c r="Z95" s="225">
        <v>71.599999999999994</v>
      </c>
      <c r="AA95" s="220">
        <v>70.5</v>
      </c>
    </row>
    <row r="96" spans="1:36" x14ac:dyDescent="0.25">
      <c r="A96" s="256" t="s">
        <v>199</v>
      </c>
      <c r="B96" s="223" t="s">
        <v>173</v>
      </c>
      <c r="C96" s="532">
        <v>64.599999999999994</v>
      </c>
      <c r="D96" s="252">
        <v>67.099999999999994</v>
      </c>
      <c r="E96" s="252">
        <v>66.099999999999994</v>
      </c>
      <c r="F96" s="252">
        <v>67.7</v>
      </c>
      <c r="G96" s="252">
        <v>70.900000000000006</v>
      </c>
      <c r="H96" s="252">
        <v>63.7</v>
      </c>
      <c r="I96" s="252">
        <v>65.599999999999994</v>
      </c>
      <c r="J96" s="252">
        <v>65.8</v>
      </c>
      <c r="K96" s="252">
        <v>69.7</v>
      </c>
      <c r="L96" s="252">
        <v>66.400000000000006</v>
      </c>
      <c r="M96" s="252">
        <v>64.5</v>
      </c>
      <c r="N96" s="411">
        <v>71.8</v>
      </c>
      <c r="O96" s="252">
        <v>66.099999999999994</v>
      </c>
      <c r="P96" s="411">
        <v>71.599999999999994</v>
      </c>
      <c r="Q96" s="411">
        <v>58.7</v>
      </c>
      <c r="R96" s="412">
        <v>52.8</v>
      </c>
      <c r="S96" s="412">
        <v>69</v>
      </c>
      <c r="T96" s="238">
        <v>72.599999999999994</v>
      </c>
      <c r="V96" s="252">
        <v>71.8</v>
      </c>
      <c r="W96" s="411">
        <v>72.400000000000006</v>
      </c>
      <c r="X96" s="412">
        <v>68.97</v>
      </c>
      <c r="Y96" s="252">
        <v>72.7</v>
      </c>
      <c r="Z96" s="412">
        <v>73.2</v>
      </c>
      <c r="AA96" s="238">
        <v>72.2</v>
      </c>
    </row>
    <row r="97" spans="1:36" x14ac:dyDescent="0.25">
      <c r="A97" s="256" t="s">
        <v>201</v>
      </c>
      <c r="B97" s="223" t="s">
        <v>173</v>
      </c>
      <c r="C97" s="532" t="s">
        <v>384</v>
      </c>
      <c r="D97" s="252">
        <v>65.400000000000006</v>
      </c>
      <c r="E97" s="252">
        <v>75.2</v>
      </c>
      <c r="F97" s="252">
        <v>59.7</v>
      </c>
      <c r="G97" s="252">
        <v>76.3</v>
      </c>
      <c r="H97" s="252">
        <v>66.400000000000006</v>
      </c>
      <c r="I97" s="252">
        <v>69.599999999999994</v>
      </c>
      <c r="J97" s="252">
        <v>47</v>
      </c>
      <c r="K97" s="252">
        <v>65.2</v>
      </c>
      <c r="L97" s="252">
        <v>65.7</v>
      </c>
      <c r="M97" s="252">
        <v>72.8</v>
      </c>
      <c r="N97" s="411">
        <v>72.2</v>
      </c>
      <c r="O97" s="252">
        <v>75.2</v>
      </c>
      <c r="P97" s="411">
        <v>70.5</v>
      </c>
      <c r="Q97" s="411">
        <v>63.6</v>
      </c>
      <c r="R97" s="412">
        <v>73.599999999999994</v>
      </c>
      <c r="S97" s="412">
        <v>80.599999999999994</v>
      </c>
      <c r="T97" s="238">
        <v>71</v>
      </c>
      <c r="V97" s="252">
        <v>72.2</v>
      </c>
      <c r="W97" s="411">
        <v>76.900000000000006</v>
      </c>
      <c r="X97" s="412">
        <v>72.400000000000006</v>
      </c>
      <c r="Y97" s="252">
        <v>69.7</v>
      </c>
      <c r="Z97" s="412">
        <v>71.3</v>
      </c>
      <c r="AA97" s="238">
        <v>67.599999999999994</v>
      </c>
    </row>
    <row r="98" spans="1:36" x14ac:dyDescent="0.25">
      <c r="A98" s="256" t="s">
        <v>202</v>
      </c>
      <c r="B98" s="223" t="s">
        <v>173</v>
      </c>
      <c r="C98" s="532">
        <v>70.5</v>
      </c>
      <c r="D98" s="252">
        <v>73.5</v>
      </c>
      <c r="E98" s="252">
        <v>70.400000000000006</v>
      </c>
      <c r="F98" s="252">
        <v>74.8</v>
      </c>
      <c r="G98" s="252">
        <v>70.2</v>
      </c>
      <c r="H98" s="252">
        <v>69.400000000000006</v>
      </c>
      <c r="I98" s="252">
        <v>70.099999999999994</v>
      </c>
      <c r="J98" s="252">
        <v>76.3</v>
      </c>
      <c r="K98" s="252">
        <v>73.8</v>
      </c>
      <c r="L98" s="252">
        <v>72.400000000000006</v>
      </c>
      <c r="M98" s="252">
        <v>70.599999999999994</v>
      </c>
      <c r="N98" s="411">
        <v>68.5</v>
      </c>
      <c r="O98" s="252">
        <v>70.400000000000006</v>
      </c>
      <c r="P98" s="411">
        <v>67.7</v>
      </c>
      <c r="Q98" s="411">
        <v>70.900000000000006</v>
      </c>
      <c r="R98" s="412">
        <v>70.900000000000006</v>
      </c>
      <c r="S98" s="412">
        <v>69.900000000000006</v>
      </c>
      <c r="T98" s="238">
        <v>70.599999999999994</v>
      </c>
      <c r="V98" s="252">
        <v>68.5</v>
      </c>
      <c r="W98" s="411">
        <v>70.8</v>
      </c>
      <c r="X98" s="412">
        <v>67.099999999999994</v>
      </c>
      <c r="Y98" s="252">
        <v>68</v>
      </c>
      <c r="Z98" s="412">
        <v>67.099999999999994</v>
      </c>
      <c r="AA98" s="238">
        <v>68.8</v>
      </c>
    </row>
    <row r="99" spans="1:36" ht="15" customHeight="1" x14ac:dyDescent="0.25">
      <c r="A99" s="256"/>
      <c r="B99" s="223"/>
      <c r="C99" s="532"/>
      <c r="D99" s="252"/>
      <c r="E99" s="252"/>
      <c r="F99" s="252"/>
      <c r="G99" s="252"/>
      <c r="H99" s="252"/>
      <c r="I99" s="252"/>
      <c r="J99" s="252"/>
      <c r="K99" s="252"/>
      <c r="L99" s="252"/>
      <c r="M99" s="252"/>
      <c r="N99" s="411"/>
      <c r="O99" s="252"/>
      <c r="P99" s="411"/>
      <c r="Q99" s="411"/>
      <c r="R99" s="412"/>
      <c r="S99" s="412"/>
      <c r="T99" s="238"/>
      <c r="V99" s="252"/>
      <c r="W99" s="411"/>
      <c r="X99" s="412"/>
      <c r="Y99" s="252"/>
      <c r="Z99" s="412"/>
      <c r="AA99" s="238"/>
    </row>
    <row r="100" spans="1:36" x14ac:dyDescent="0.25">
      <c r="A100" s="279" t="s">
        <v>146</v>
      </c>
      <c r="B100" s="261" t="s">
        <v>171</v>
      </c>
      <c r="C100" s="681">
        <v>6.2</v>
      </c>
      <c r="D100" s="288">
        <v>38.299999999999997</v>
      </c>
      <c r="E100" s="288">
        <v>45.8</v>
      </c>
      <c r="F100" s="288">
        <v>24.9</v>
      </c>
      <c r="G100" s="288">
        <v>32.299999999999997</v>
      </c>
      <c r="H100" s="288">
        <v>11.4</v>
      </c>
      <c r="I100" s="288">
        <v>13.4</v>
      </c>
      <c r="J100" s="288">
        <v>10.7</v>
      </c>
      <c r="K100" s="288">
        <v>14.2</v>
      </c>
      <c r="L100" s="288">
        <v>49.7</v>
      </c>
      <c r="M100" s="288">
        <v>57.6</v>
      </c>
      <c r="N100" s="442">
        <v>75.400000000000006</v>
      </c>
      <c r="O100" s="288">
        <v>45.8</v>
      </c>
      <c r="P100" s="442">
        <v>56.2</v>
      </c>
      <c r="Q100" s="442">
        <v>11.8</v>
      </c>
      <c r="R100" s="443">
        <v>13.5</v>
      </c>
      <c r="S100" s="443">
        <v>16.8</v>
      </c>
      <c r="T100" s="284">
        <v>15.5</v>
      </c>
      <c r="V100" s="288">
        <v>75.400000000000006</v>
      </c>
      <c r="W100" s="442">
        <v>19.2</v>
      </c>
      <c r="X100" s="443">
        <v>16.600000000000001</v>
      </c>
      <c r="Y100" s="288">
        <v>39.6</v>
      </c>
      <c r="Z100" s="443">
        <v>19.7</v>
      </c>
      <c r="AA100" s="284">
        <v>19.899999999999999</v>
      </c>
    </row>
    <row r="101" spans="1:36" x14ac:dyDescent="0.25">
      <c r="A101" s="256" t="s">
        <v>199</v>
      </c>
      <c r="B101" s="223" t="s">
        <v>171</v>
      </c>
      <c r="C101" s="532">
        <v>3.5</v>
      </c>
      <c r="D101" s="252">
        <v>19.899999999999999</v>
      </c>
      <c r="E101" s="252">
        <v>19</v>
      </c>
      <c r="F101" s="252">
        <v>14.2</v>
      </c>
      <c r="G101" s="252">
        <v>15</v>
      </c>
      <c r="H101" s="252">
        <v>4.9000000000000004</v>
      </c>
      <c r="I101" s="252">
        <v>5.7</v>
      </c>
      <c r="J101" s="252">
        <v>6.8</v>
      </c>
      <c r="K101" s="252">
        <v>7.4</v>
      </c>
      <c r="L101" s="252">
        <v>24.8</v>
      </c>
      <c r="M101" s="252">
        <v>23.5</v>
      </c>
      <c r="N101" s="411">
        <v>39.700000000000003</v>
      </c>
      <c r="O101" s="252">
        <v>19</v>
      </c>
      <c r="P101" s="411">
        <v>30.5</v>
      </c>
      <c r="Q101" s="411">
        <v>4.5</v>
      </c>
      <c r="R101" s="412">
        <v>4</v>
      </c>
      <c r="S101" s="412">
        <v>7</v>
      </c>
      <c r="T101" s="238">
        <v>8</v>
      </c>
      <c r="V101" s="252">
        <v>39.700000000000003</v>
      </c>
      <c r="W101" s="411">
        <v>9.1999999999999993</v>
      </c>
      <c r="X101" s="412">
        <v>8.4</v>
      </c>
      <c r="Y101" s="252">
        <v>22.1</v>
      </c>
      <c r="Z101" s="412">
        <v>10.199999999999999</v>
      </c>
      <c r="AA101" s="238">
        <v>11.9</v>
      </c>
    </row>
    <row r="102" spans="1:36" x14ac:dyDescent="0.25">
      <c r="A102" s="256" t="s">
        <v>201</v>
      </c>
      <c r="B102" s="223" t="s">
        <v>171</v>
      </c>
      <c r="C102" s="532" t="s">
        <v>385</v>
      </c>
      <c r="D102" s="252">
        <v>8.1</v>
      </c>
      <c r="E102" s="252">
        <v>15.2</v>
      </c>
      <c r="F102" s="252">
        <v>3.2</v>
      </c>
      <c r="G102" s="252">
        <v>9.5</v>
      </c>
      <c r="H102" s="252">
        <v>3.1</v>
      </c>
      <c r="I102" s="252">
        <v>4.9000000000000004</v>
      </c>
      <c r="J102" s="252">
        <v>0.8</v>
      </c>
      <c r="K102" s="252">
        <v>2.4</v>
      </c>
      <c r="L102" s="252">
        <v>11.2</v>
      </c>
      <c r="M102" s="252">
        <v>18.7</v>
      </c>
      <c r="N102" s="411">
        <v>21.8</v>
      </c>
      <c r="O102" s="252">
        <v>15.2</v>
      </c>
      <c r="P102" s="411">
        <v>15.7</v>
      </c>
      <c r="Q102" s="411">
        <v>3.5</v>
      </c>
      <c r="R102" s="412">
        <v>5.7</v>
      </c>
      <c r="S102" s="412">
        <v>5.5</v>
      </c>
      <c r="T102" s="238">
        <v>4</v>
      </c>
      <c r="V102" s="252">
        <v>21.8</v>
      </c>
      <c r="W102" s="411">
        <v>6.1</v>
      </c>
      <c r="X102" s="412">
        <v>4.8</v>
      </c>
      <c r="Y102" s="252">
        <v>10.9</v>
      </c>
      <c r="Z102" s="412">
        <v>6.4</v>
      </c>
      <c r="AA102" s="238">
        <v>4.5</v>
      </c>
    </row>
    <row r="103" spans="1:36" x14ac:dyDescent="0.25">
      <c r="A103" s="256" t="s">
        <v>202</v>
      </c>
      <c r="B103" s="223" t="s">
        <v>171</v>
      </c>
      <c r="C103" s="532">
        <v>2.6</v>
      </c>
      <c r="D103" s="252">
        <v>10.3</v>
      </c>
      <c r="E103" s="252">
        <v>11.6</v>
      </c>
      <c r="F103" s="252">
        <v>7.5</v>
      </c>
      <c r="G103" s="252">
        <v>7.8</v>
      </c>
      <c r="H103" s="252">
        <v>3.4</v>
      </c>
      <c r="I103" s="252">
        <v>2.8</v>
      </c>
      <c r="J103" s="252">
        <v>3.1</v>
      </c>
      <c r="K103" s="252">
        <v>4.4000000000000004</v>
      </c>
      <c r="L103" s="252">
        <v>13.7</v>
      </c>
      <c r="M103" s="252">
        <v>15.4</v>
      </c>
      <c r="N103" s="411">
        <v>13.9</v>
      </c>
      <c r="O103" s="252">
        <v>11.6</v>
      </c>
      <c r="P103" s="411">
        <v>10</v>
      </c>
      <c r="Q103" s="411">
        <v>3.8</v>
      </c>
      <c r="R103" s="412">
        <v>3.8</v>
      </c>
      <c r="S103" s="412">
        <v>4.3</v>
      </c>
      <c r="T103" s="238">
        <v>3.5</v>
      </c>
      <c r="V103" s="252">
        <v>13.9</v>
      </c>
      <c r="W103" s="411">
        <v>3.9</v>
      </c>
      <c r="X103" s="412">
        <v>3.4</v>
      </c>
      <c r="Y103" s="252">
        <v>6.6</v>
      </c>
      <c r="Z103" s="412">
        <v>3.1</v>
      </c>
      <c r="AA103" s="238">
        <v>3.5</v>
      </c>
    </row>
    <row r="104" spans="1:36" ht="15" customHeight="1" x14ac:dyDescent="0.25"/>
    <row r="105" spans="1:36" ht="21" customHeight="1" x14ac:dyDescent="0.25">
      <c r="A105" s="186" t="s">
        <v>279</v>
      </c>
    </row>
    <row r="106" spans="1:36" s="205" customFormat="1" ht="14.1" customHeight="1" x14ac:dyDescent="0.2">
      <c r="C106" s="369" t="s">
        <v>169</v>
      </c>
      <c r="D106" s="560" t="s">
        <v>290</v>
      </c>
      <c r="E106" s="560" t="s">
        <v>290</v>
      </c>
      <c r="F106" s="560" t="s">
        <v>286</v>
      </c>
      <c r="G106" s="560" t="s">
        <v>286</v>
      </c>
      <c r="H106" s="560" t="s">
        <v>166</v>
      </c>
      <c r="I106" s="560" t="s">
        <v>167</v>
      </c>
      <c r="J106" s="560" t="s">
        <v>168</v>
      </c>
      <c r="K106" s="560" t="s">
        <v>169</v>
      </c>
      <c r="L106" s="560" t="s">
        <v>292</v>
      </c>
      <c r="M106" s="560" t="s">
        <v>292</v>
      </c>
      <c r="N106" s="201" t="s">
        <v>292</v>
      </c>
      <c r="O106" s="560" t="s">
        <v>290</v>
      </c>
      <c r="P106" s="201" t="s">
        <v>290</v>
      </c>
      <c r="Q106" s="560" t="s">
        <v>166</v>
      </c>
      <c r="R106" s="201" t="s">
        <v>167</v>
      </c>
      <c r="S106" s="201" t="s">
        <v>168</v>
      </c>
      <c r="T106" s="201" t="s">
        <v>169</v>
      </c>
      <c r="U106" s="200"/>
      <c r="V106" s="560" t="s">
        <v>165</v>
      </c>
      <c r="W106" s="201" t="s">
        <v>166</v>
      </c>
      <c r="X106" s="201" t="s">
        <v>167</v>
      </c>
      <c r="Y106" s="201" t="s">
        <v>286</v>
      </c>
      <c r="Z106" s="201" t="s">
        <v>168</v>
      </c>
      <c r="AA106" s="201" t="s">
        <v>169</v>
      </c>
      <c r="AC106" s="319"/>
      <c r="AD106" s="319"/>
      <c r="AE106" s="320"/>
      <c r="AF106" s="320"/>
      <c r="AG106" s="320"/>
      <c r="AH106" s="320"/>
      <c r="AI106" s="320"/>
      <c r="AJ106" s="319"/>
    </row>
    <row r="107" spans="1:36" s="205" customFormat="1" ht="14.1" customHeight="1" x14ac:dyDescent="0.2">
      <c r="C107" s="369">
        <v>2019</v>
      </c>
      <c r="D107" s="560">
        <v>2018</v>
      </c>
      <c r="E107" s="560">
        <v>2017</v>
      </c>
      <c r="F107" s="560">
        <v>2018</v>
      </c>
      <c r="G107" s="560">
        <v>2017</v>
      </c>
      <c r="H107" s="560">
        <v>2018</v>
      </c>
      <c r="I107" s="560">
        <v>2018</v>
      </c>
      <c r="J107" s="560">
        <v>2018</v>
      </c>
      <c r="K107" s="560">
        <v>2018</v>
      </c>
      <c r="L107" s="560">
        <v>2018</v>
      </c>
      <c r="M107" s="560">
        <v>2017</v>
      </c>
      <c r="N107" s="202">
        <v>2016</v>
      </c>
      <c r="O107" s="560">
        <v>2017</v>
      </c>
      <c r="P107" s="202">
        <v>2016</v>
      </c>
      <c r="Q107" s="560">
        <v>2017</v>
      </c>
      <c r="R107" s="498">
        <v>2017</v>
      </c>
      <c r="S107" s="202">
        <v>2017</v>
      </c>
      <c r="T107" s="202">
        <v>2017</v>
      </c>
      <c r="U107" s="200"/>
      <c r="V107" s="560">
        <v>2016</v>
      </c>
      <c r="W107" s="202">
        <v>2016</v>
      </c>
      <c r="X107" s="202">
        <v>2016</v>
      </c>
      <c r="Y107" s="202">
        <v>2016</v>
      </c>
      <c r="Z107" s="202">
        <v>2016</v>
      </c>
      <c r="AA107" s="202">
        <v>2016</v>
      </c>
      <c r="AC107" s="319"/>
      <c r="AD107" s="319"/>
      <c r="AE107" s="320"/>
      <c r="AF107" s="320"/>
      <c r="AG107" s="320"/>
      <c r="AH107" s="320"/>
      <c r="AI107" s="320"/>
      <c r="AJ107" s="319"/>
    </row>
    <row r="108" spans="1:36" x14ac:dyDescent="0.25">
      <c r="A108" s="258" t="s">
        <v>205</v>
      </c>
      <c r="B108" s="261" t="s">
        <v>171</v>
      </c>
      <c r="C108" s="547">
        <v>9841</v>
      </c>
      <c r="D108" s="298">
        <f>D109+D110+D111</f>
        <v>26167</v>
      </c>
      <c r="E108" s="298">
        <v>31602</v>
      </c>
      <c r="F108" s="298">
        <v>17460</v>
      </c>
      <c r="G108" s="298">
        <v>21399</v>
      </c>
      <c r="H108" s="298">
        <v>8447</v>
      </c>
      <c r="I108" s="298">
        <v>8707</v>
      </c>
      <c r="J108" s="298">
        <v>8365</v>
      </c>
      <c r="K108" s="298">
        <v>9095</v>
      </c>
      <c r="L108" s="298">
        <v>34614</v>
      </c>
      <c r="M108" s="298">
        <v>38531</v>
      </c>
      <c r="N108" s="446">
        <v>32936</v>
      </c>
      <c r="O108" s="298">
        <v>31602</v>
      </c>
      <c r="P108" s="446">
        <v>23022</v>
      </c>
      <c r="Q108" s="446">
        <v>6929</v>
      </c>
      <c r="R108" s="447">
        <v>10203</v>
      </c>
      <c r="S108" s="447">
        <v>10534</v>
      </c>
      <c r="T108" s="289">
        <v>10865</v>
      </c>
      <c r="V108" s="298">
        <v>32936</v>
      </c>
      <c r="W108" s="446">
        <v>9914</v>
      </c>
      <c r="X108" s="447">
        <v>9602</v>
      </c>
      <c r="Y108" s="298">
        <v>13420</v>
      </c>
      <c r="Z108" s="447">
        <v>7175</v>
      </c>
      <c r="AA108" s="289">
        <v>6245</v>
      </c>
    </row>
    <row r="109" spans="1:36" x14ac:dyDescent="0.25">
      <c r="A109" s="290" t="s">
        <v>155</v>
      </c>
      <c r="B109" s="223" t="s">
        <v>171</v>
      </c>
      <c r="C109" s="548">
        <v>8894</v>
      </c>
      <c r="D109" s="299">
        <v>23238</v>
      </c>
      <c r="E109" s="299">
        <v>28660</v>
      </c>
      <c r="F109" s="299">
        <v>15506</v>
      </c>
      <c r="G109" s="299">
        <v>19426</v>
      </c>
      <c r="H109" s="299">
        <v>7484</v>
      </c>
      <c r="I109" s="299">
        <v>7732</v>
      </c>
      <c r="J109" s="299">
        <v>7370</v>
      </c>
      <c r="K109" s="299">
        <v>8136</v>
      </c>
      <c r="L109" s="299">
        <v>30722</v>
      </c>
      <c r="M109" s="299">
        <v>34612</v>
      </c>
      <c r="N109" s="448">
        <v>28272</v>
      </c>
      <c r="O109" s="299">
        <v>28660</v>
      </c>
      <c r="P109" s="448">
        <v>19482</v>
      </c>
      <c r="Q109" s="448">
        <v>5952</v>
      </c>
      <c r="R109" s="449">
        <v>9234</v>
      </c>
      <c r="S109" s="449">
        <v>9522</v>
      </c>
      <c r="T109" s="291">
        <v>9904</v>
      </c>
      <c r="V109" s="299">
        <v>28272</v>
      </c>
      <c r="W109" s="448">
        <v>8790</v>
      </c>
      <c r="X109" s="449">
        <v>8466</v>
      </c>
      <c r="Y109" s="299">
        <v>11016</v>
      </c>
      <c r="Z109" s="449">
        <v>6007</v>
      </c>
      <c r="AA109" s="291">
        <v>5009</v>
      </c>
    </row>
    <row r="110" spans="1:36" x14ac:dyDescent="0.25">
      <c r="A110" s="290" t="s">
        <v>111</v>
      </c>
      <c r="B110" s="223" t="s">
        <v>171</v>
      </c>
      <c r="C110" s="548">
        <v>682</v>
      </c>
      <c r="D110" s="299">
        <v>2232</v>
      </c>
      <c r="E110" s="299">
        <v>2246</v>
      </c>
      <c r="F110" s="299">
        <v>1487</v>
      </c>
      <c r="G110" s="299">
        <v>1503</v>
      </c>
      <c r="H110" s="299">
        <v>723</v>
      </c>
      <c r="I110" s="299">
        <v>745</v>
      </c>
      <c r="J110" s="299">
        <v>749</v>
      </c>
      <c r="K110" s="299">
        <v>738</v>
      </c>
      <c r="L110" s="299">
        <v>2955</v>
      </c>
      <c r="M110" s="299">
        <v>2998</v>
      </c>
      <c r="N110" s="450">
        <v>3729</v>
      </c>
      <c r="O110" s="299">
        <v>2246</v>
      </c>
      <c r="P110" s="450">
        <v>2824</v>
      </c>
      <c r="Q110" s="448">
        <v>752</v>
      </c>
      <c r="R110" s="449">
        <v>743</v>
      </c>
      <c r="S110" s="451">
        <v>777</v>
      </c>
      <c r="T110" s="292">
        <v>726</v>
      </c>
      <c r="V110" s="299">
        <v>3729</v>
      </c>
      <c r="W110" s="450">
        <v>905</v>
      </c>
      <c r="X110" s="451">
        <v>920</v>
      </c>
      <c r="Y110" s="300">
        <v>1904</v>
      </c>
      <c r="Z110" s="451">
        <v>952</v>
      </c>
      <c r="AA110" s="292">
        <v>952</v>
      </c>
    </row>
    <row r="111" spans="1:36" x14ac:dyDescent="0.25">
      <c r="A111" s="290" t="s">
        <v>123</v>
      </c>
      <c r="B111" s="223" t="s">
        <v>171</v>
      </c>
      <c r="C111" s="549">
        <v>265</v>
      </c>
      <c r="D111" s="300">
        <v>697</v>
      </c>
      <c r="E111" s="300">
        <v>696</v>
      </c>
      <c r="F111" s="300">
        <v>467</v>
      </c>
      <c r="G111" s="300">
        <v>470</v>
      </c>
      <c r="H111" s="300">
        <v>240</v>
      </c>
      <c r="I111" s="300">
        <v>230</v>
      </c>
      <c r="J111" s="300">
        <v>246</v>
      </c>
      <c r="K111" s="300">
        <v>221</v>
      </c>
      <c r="L111" s="300">
        <v>937</v>
      </c>
      <c r="M111" s="300">
        <v>921</v>
      </c>
      <c r="N111" s="450">
        <v>935</v>
      </c>
      <c r="O111" s="300">
        <v>696</v>
      </c>
      <c r="P111" s="450">
        <v>716</v>
      </c>
      <c r="Q111" s="450">
        <v>225</v>
      </c>
      <c r="R111" s="451">
        <v>226</v>
      </c>
      <c r="S111" s="451">
        <v>235</v>
      </c>
      <c r="T111" s="292">
        <v>235</v>
      </c>
      <c r="V111" s="300">
        <v>935</v>
      </c>
      <c r="W111" s="450">
        <v>219</v>
      </c>
      <c r="X111" s="451">
        <v>216</v>
      </c>
      <c r="Y111" s="300">
        <v>500</v>
      </c>
      <c r="Z111" s="451">
        <v>216</v>
      </c>
      <c r="AA111" s="292">
        <v>284</v>
      </c>
    </row>
    <row r="112" spans="1:36" x14ac:dyDescent="0.25">
      <c r="A112" s="258" t="s">
        <v>206</v>
      </c>
      <c r="B112" s="261" t="s">
        <v>171</v>
      </c>
      <c r="C112" s="526">
        <v>7435</v>
      </c>
      <c r="D112" s="242">
        <f>D113+D115+D117</f>
        <v>24031</v>
      </c>
      <c r="E112" s="242">
        <v>21578</v>
      </c>
      <c r="F112" s="242">
        <v>15316</v>
      </c>
      <c r="G112" s="242">
        <v>13655</v>
      </c>
      <c r="H112" s="242">
        <v>8453</v>
      </c>
      <c r="I112" s="242">
        <v>8715</v>
      </c>
      <c r="J112" s="242">
        <v>7708</v>
      </c>
      <c r="K112" s="242">
        <v>7608</v>
      </c>
      <c r="L112" s="242">
        <v>32484</v>
      </c>
      <c r="M112" s="242">
        <v>28730</v>
      </c>
      <c r="N112" s="446">
        <v>15688</v>
      </c>
      <c r="O112" s="242">
        <v>21578</v>
      </c>
      <c r="P112" s="446">
        <v>9717</v>
      </c>
      <c r="Q112" s="392">
        <v>7152</v>
      </c>
      <c r="R112" s="447">
        <v>7923</v>
      </c>
      <c r="S112" s="370">
        <v>7592</v>
      </c>
      <c r="T112" s="289">
        <v>6063</v>
      </c>
      <c r="V112" s="242">
        <v>15688</v>
      </c>
      <c r="W112" s="446">
        <v>5971</v>
      </c>
      <c r="X112" s="447">
        <v>4969</v>
      </c>
      <c r="Y112" s="298">
        <v>4748</v>
      </c>
      <c r="Z112" s="370">
        <v>3230</v>
      </c>
      <c r="AA112" s="289">
        <v>1518</v>
      </c>
    </row>
    <row r="113" spans="1:27" x14ac:dyDescent="0.25">
      <c r="A113" s="290" t="s">
        <v>155</v>
      </c>
      <c r="B113" s="223" t="s">
        <v>171</v>
      </c>
      <c r="C113" s="548">
        <v>6810</v>
      </c>
      <c r="D113" s="299">
        <v>20983</v>
      </c>
      <c r="E113" s="299">
        <v>18498</v>
      </c>
      <c r="F113" s="299">
        <v>13430</v>
      </c>
      <c r="G113" s="299">
        <v>11690</v>
      </c>
      <c r="H113" s="299">
        <v>7471</v>
      </c>
      <c r="I113" s="299">
        <v>7553</v>
      </c>
      <c r="J113" s="299">
        <v>6756</v>
      </c>
      <c r="K113" s="299">
        <v>6674</v>
      </c>
      <c r="L113" s="299">
        <v>28454</v>
      </c>
      <c r="M113" s="299">
        <v>24558</v>
      </c>
      <c r="N113" s="448">
        <v>11068</v>
      </c>
      <c r="O113" s="299">
        <v>18498</v>
      </c>
      <c r="P113" s="448">
        <v>6152</v>
      </c>
      <c r="Q113" s="448">
        <v>6060</v>
      </c>
      <c r="R113" s="449">
        <v>6808</v>
      </c>
      <c r="S113" s="449">
        <v>6630</v>
      </c>
      <c r="T113" s="291">
        <v>5060</v>
      </c>
      <c r="V113" s="299">
        <v>11068</v>
      </c>
      <c r="W113" s="448">
        <v>4916</v>
      </c>
      <c r="X113" s="449">
        <v>3862</v>
      </c>
      <c r="Y113" s="299">
        <v>2290</v>
      </c>
      <c r="Z113" s="449">
        <v>1989</v>
      </c>
      <c r="AA113" s="291">
        <v>301</v>
      </c>
    </row>
    <row r="114" spans="1:27" x14ac:dyDescent="0.25">
      <c r="A114" s="256"/>
      <c r="B114" s="223" t="s">
        <v>207</v>
      </c>
      <c r="C114" s="684">
        <v>0.25</v>
      </c>
      <c r="D114" s="301">
        <v>0.26</v>
      </c>
      <c r="E114" s="301">
        <v>0.28000000000000003</v>
      </c>
      <c r="F114" s="301">
        <v>0.26</v>
      </c>
      <c r="G114" s="301">
        <v>0.31</v>
      </c>
      <c r="H114" s="301">
        <v>0.25</v>
      </c>
      <c r="I114" s="301">
        <v>0.25</v>
      </c>
      <c r="J114" s="301">
        <v>0.23</v>
      </c>
      <c r="K114" s="301">
        <v>0.28999999999999998</v>
      </c>
      <c r="L114" s="301">
        <v>0.26</v>
      </c>
      <c r="M114" s="301">
        <v>0.28000000000000003</v>
      </c>
      <c r="N114" s="452">
        <v>0.33</v>
      </c>
      <c r="O114" s="301">
        <v>0.28000000000000003</v>
      </c>
      <c r="P114" s="452">
        <v>0.34</v>
      </c>
      <c r="Q114" s="452">
        <v>0.26</v>
      </c>
      <c r="R114" s="453">
        <v>0.25</v>
      </c>
      <c r="S114" s="453">
        <v>0.28999999999999998</v>
      </c>
      <c r="T114" s="454">
        <v>0.33</v>
      </c>
      <c r="V114" s="301">
        <v>0.33</v>
      </c>
      <c r="W114" s="452">
        <v>0.31</v>
      </c>
      <c r="X114" s="453">
        <v>0.37</v>
      </c>
      <c r="Y114" s="301">
        <v>0.28999999999999998</v>
      </c>
      <c r="Z114" s="453">
        <v>0.28999999999999998</v>
      </c>
      <c r="AA114" s="454">
        <v>0.3</v>
      </c>
    </row>
    <row r="115" spans="1:27" x14ac:dyDescent="0.25">
      <c r="A115" s="256" t="s">
        <v>111</v>
      </c>
      <c r="B115" s="223" t="s">
        <v>171</v>
      </c>
      <c r="C115" s="550">
        <v>372</v>
      </c>
      <c r="D115" s="455">
        <v>2287</v>
      </c>
      <c r="E115" s="455">
        <v>2316</v>
      </c>
      <c r="F115" s="455">
        <v>1381</v>
      </c>
      <c r="G115" s="455">
        <v>1457</v>
      </c>
      <c r="H115" s="455">
        <v>741</v>
      </c>
      <c r="I115" s="455">
        <v>906</v>
      </c>
      <c r="J115" s="455">
        <v>696</v>
      </c>
      <c r="K115" s="455">
        <v>685</v>
      </c>
      <c r="L115" s="455">
        <v>3028</v>
      </c>
      <c r="M115" s="455">
        <v>3163</v>
      </c>
      <c r="N115" s="450">
        <v>3586</v>
      </c>
      <c r="O115" s="455">
        <v>2316</v>
      </c>
      <c r="P115" s="450">
        <v>2774</v>
      </c>
      <c r="Q115" s="620">
        <v>847</v>
      </c>
      <c r="R115" s="449">
        <v>859</v>
      </c>
      <c r="S115" s="451">
        <v>707</v>
      </c>
      <c r="T115" s="292">
        <v>750</v>
      </c>
      <c r="V115" s="455">
        <v>3586</v>
      </c>
      <c r="W115" s="450">
        <v>812</v>
      </c>
      <c r="X115" s="451">
        <v>848</v>
      </c>
      <c r="Y115" s="300">
        <v>1926</v>
      </c>
      <c r="Z115" s="451">
        <v>976</v>
      </c>
      <c r="AA115" s="292">
        <v>950</v>
      </c>
    </row>
    <row r="116" spans="1:27" x14ac:dyDescent="0.25">
      <c r="A116" s="256"/>
      <c r="B116" s="223" t="s">
        <v>207</v>
      </c>
      <c r="C116" s="685">
        <v>0.53</v>
      </c>
      <c r="D116" s="456">
        <v>0.46</v>
      </c>
      <c r="E116" s="456">
        <v>0.52</v>
      </c>
      <c r="F116" s="456">
        <v>0.52</v>
      </c>
      <c r="G116" s="456">
        <v>0.53</v>
      </c>
      <c r="H116" s="456">
        <v>0.47</v>
      </c>
      <c r="I116" s="456">
        <v>0.37</v>
      </c>
      <c r="J116" s="456">
        <v>0.5</v>
      </c>
      <c r="K116" s="456">
        <v>0.53</v>
      </c>
      <c r="L116" s="456">
        <v>0.46</v>
      </c>
      <c r="M116" s="456">
        <v>0.48</v>
      </c>
      <c r="N116" s="457">
        <v>0.56000000000000005</v>
      </c>
      <c r="O116" s="456">
        <v>0.52</v>
      </c>
      <c r="P116" s="457">
        <v>0.56000000000000005</v>
      </c>
      <c r="Q116" s="457">
        <v>0.38</v>
      </c>
      <c r="R116" s="458">
        <v>0.49</v>
      </c>
      <c r="S116" s="458">
        <v>0.56999999999999995</v>
      </c>
      <c r="T116" s="459">
        <v>0.5</v>
      </c>
      <c r="U116" s="203"/>
      <c r="V116" s="456">
        <v>0.56000000000000005</v>
      </c>
      <c r="W116" s="457">
        <v>0.57999999999999996</v>
      </c>
      <c r="X116" s="458">
        <v>0.53</v>
      </c>
      <c r="Y116" s="456">
        <v>0.56999999999999995</v>
      </c>
      <c r="Z116" s="458">
        <v>0.56999999999999995</v>
      </c>
      <c r="AA116" s="459">
        <v>0.56000000000000005</v>
      </c>
    </row>
    <row r="117" spans="1:27" x14ac:dyDescent="0.25">
      <c r="A117" s="256" t="s">
        <v>123</v>
      </c>
      <c r="B117" s="223" t="s">
        <v>171</v>
      </c>
      <c r="C117" s="550">
        <v>253</v>
      </c>
      <c r="D117" s="455">
        <v>761</v>
      </c>
      <c r="E117" s="455">
        <v>764</v>
      </c>
      <c r="F117" s="455">
        <v>505</v>
      </c>
      <c r="G117" s="455">
        <v>508</v>
      </c>
      <c r="H117" s="455">
        <v>241</v>
      </c>
      <c r="I117" s="455">
        <v>256</v>
      </c>
      <c r="J117" s="455">
        <v>256</v>
      </c>
      <c r="K117" s="455">
        <v>249</v>
      </c>
      <c r="L117" s="455">
        <v>1002</v>
      </c>
      <c r="M117" s="455">
        <v>1009</v>
      </c>
      <c r="N117" s="450">
        <v>1034</v>
      </c>
      <c r="O117" s="455">
        <v>764</v>
      </c>
      <c r="P117" s="450">
        <v>791</v>
      </c>
      <c r="Q117" s="620">
        <v>245</v>
      </c>
      <c r="R117" s="451">
        <v>256</v>
      </c>
      <c r="S117" s="451">
        <v>255</v>
      </c>
      <c r="T117" s="292">
        <v>253</v>
      </c>
      <c r="V117" s="455">
        <v>1034</v>
      </c>
      <c r="W117" s="450">
        <v>243</v>
      </c>
      <c r="X117" s="451">
        <v>259</v>
      </c>
      <c r="Y117" s="300">
        <v>532</v>
      </c>
      <c r="Z117" s="451">
        <v>265</v>
      </c>
      <c r="AA117" s="292">
        <v>267</v>
      </c>
    </row>
    <row r="118" spans="1:27" x14ac:dyDescent="0.25">
      <c r="A118" s="256"/>
      <c r="B118" s="223" t="s">
        <v>207</v>
      </c>
      <c r="C118" s="549">
        <v>1.62</v>
      </c>
      <c r="D118" s="300">
        <v>1.54</v>
      </c>
      <c r="E118" s="300">
        <v>1.67</v>
      </c>
      <c r="F118" s="300">
        <v>1.54</v>
      </c>
      <c r="G118" s="300">
        <v>1.66</v>
      </c>
      <c r="H118" s="300">
        <v>1.59</v>
      </c>
      <c r="I118" s="300">
        <v>1.53</v>
      </c>
      <c r="J118" s="300">
        <v>1.55</v>
      </c>
      <c r="K118" s="300">
        <v>1.53</v>
      </c>
      <c r="L118" s="300">
        <v>1.55</v>
      </c>
      <c r="M118" s="300">
        <v>1.64</v>
      </c>
      <c r="N118" s="450">
        <v>1.68</v>
      </c>
      <c r="O118" s="300">
        <v>1.67</v>
      </c>
      <c r="P118" s="450">
        <v>1.68</v>
      </c>
      <c r="Q118" s="450">
        <v>1.58</v>
      </c>
      <c r="R118" s="451">
        <v>1.68</v>
      </c>
      <c r="S118" s="451">
        <v>1.69</v>
      </c>
      <c r="T118" s="292">
        <v>1.63</v>
      </c>
      <c r="V118" s="300">
        <v>1.68</v>
      </c>
      <c r="W118" s="450">
        <v>1.66</v>
      </c>
      <c r="X118" s="451">
        <v>1.68</v>
      </c>
      <c r="Y118" s="300">
        <v>1.69</v>
      </c>
      <c r="Z118" s="451">
        <v>1.69</v>
      </c>
      <c r="AA118" s="292">
        <v>1.69</v>
      </c>
    </row>
    <row r="119" spans="1:27" x14ac:dyDescent="0.25">
      <c r="A119" s="258" t="s">
        <v>177</v>
      </c>
      <c r="B119" s="261" t="s">
        <v>208</v>
      </c>
      <c r="C119" s="539" t="s">
        <v>336</v>
      </c>
      <c r="D119" s="460" t="s">
        <v>336</v>
      </c>
      <c r="E119" s="460">
        <v>0.35</v>
      </c>
      <c r="F119" s="460" t="s">
        <v>336</v>
      </c>
      <c r="G119" s="460">
        <v>0.38</v>
      </c>
      <c r="H119" s="271" t="s">
        <v>336</v>
      </c>
      <c r="I119" s="460" t="s">
        <v>336</v>
      </c>
      <c r="J119" s="460" t="s">
        <v>336</v>
      </c>
      <c r="K119" s="460" t="s">
        <v>336</v>
      </c>
      <c r="L119" s="271" t="s">
        <v>336</v>
      </c>
      <c r="M119" s="460">
        <v>0.35</v>
      </c>
      <c r="N119" s="461">
        <v>0.47</v>
      </c>
      <c r="O119" s="460">
        <v>0.35</v>
      </c>
      <c r="P119" s="461">
        <v>0.51</v>
      </c>
      <c r="Q119" s="461">
        <v>0.32</v>
      </c>
      <c r="R119" s="462">
        <v>0.32</v>
      </c>
      <c r="S119" s="462">
        <v>0.36</v>
      </c>
      <c r="T119" s="463">
        <v>0.4</v>
      </c>
      <c r="U119" s="203"/>
      <c r="V119" s="460">
        <v>0.47</v>
      </c>
      <c r="W119" s="461">
        <v>0.41</v>
      </c>
      <c r="X119" s="462">
        <v>0.46</v>
      </c>
      <c r="Y119" s="460">
        <v>0.56000000000000005</v>
      </c>
      <c r="Z119" s="462">
        <v>0.49</v>
      </c>
      <c r="AA119" s="463">
        <v>0.71</v>
      </c>
    </row>
    <row r="120" spans="1:27" ht="15" customHeight="1" x14ac:dyDescent="0.25">
      <c r="A120" s="258"/>
      <c r="B120" s="261"/>
      <c r="C120" s="551"/>
      <c r="D120" s="302"/>
      <c r="E120" s="302"/>
      <c r="F120" s="302"/>
      <c r="G120" s="302"/>
      <c r="H120" s="302"/>
      <c r="I120" s="302"/>
      <c r="J120" s="302"/>
      <c r="K120" s="302"/>
      <c r="L120" s="302"/>
      <c r="M120" s="302"/>
      <c r="N120" s="464"/>
      <c r="O120" s="302"/>
      <c r="P120" s="464"/>
      <c r="Q120" s="464"/>
      <c r="R120" s="465"/>
      <c r="S120" s="465"/>
      <c r="T120" s="293"/>
      <c r="V120" s="302"/>
      <c r="W120" s="464"/>
      <c r="X120" s="465"/>
      <c r="Y120" s="302"/>
      <c r="Z120" s="465"/>
      <c r="AA120" s="293"/>
    </row>
    <row r="121" spans="1:27" x14ac:dyDescent="0.25">
      <c r="A121" s="258" t="s">
        <v>272</v>
      </c>
      <c r="B121" s="261" t="s">
        <v>209</v>
      </c>
      <c r="C121" s="539" t="s">
        <v>336</v>
      </c>
      <c r="D121" s="271" t="s">
        <v>336</v>
      </c>
      <c r="E121" s="271">
        <v>248.8</v>
      </c>
      <c r="F121" s="271" t="s">
        <v>336</v>
      </c>
      <c r="G121" s="271">
        <v>166.9</v>
      </c>
      <c r="H121" s="271" t="s">
        <v>336</v>
      </c>
      <c r="I121" s="271" t="s">
        <v>336</v>
      </c>
      <c r="J121" s="271" t="s">
        <v>336</v>
      </c>
      <c r="K121" s="271" t="s">
        <v>336</v>
      </c>
      <c r="L121" s="271" t="s">
        <v>336</v>
      </c>
      <c r="M121" s="271">
        <v>322.10000000000002</v>
      </c>
      <c r="N121" s="419">
        <v>237.4</v>
      </c>
      <c r="O121" s="271">
        <v>248.8</v>
      </c>
      <c r="P121" s="419">
        <v>159.5</v>
      </c>
      <c r="Q121" s="419">
        <v>73.3</v>
      </c>
      <c r="R121" s="420">
        <v>81.900000000000006</v>
      </c>
      <c r="S121" s="420">
        <v>88.8</v>
      </c>
      <c r="T121" s="263">
        <v>78.099999999999994</v>
      </c>
      <c r="U121" s="204"/>
      <c r="V121" s="271">
        <v>237.4</v>
      </c>
      <c r="W121" s="419">
        <v>77.900000000000006</v>
      </c>
      <c r="X121" s="420">
        <v>74.099999999999994</v>
      </c>
      <c r="Y121" s="271">
        <v>85.4</v>
      </c>
      <c r="Z121" s="420">
        <v>51</v>
      </c>
      <c r="AA121" s="263">
        <v>34.4</v>
      </c>
    </row>
    <row r="122" spans="1:27" x14ac:dyDescent="0.25">
      <c r="A122" s="290" t="s">
        <v>155</v>
      </c>
      <c r="B122" s="223" t="s">
        <v>209</v>
      </c>
      <c r="C122" s="552" t="s">
        <v>336</v>
      </c>
      <c r="D122" s="303" t="s">
        <v>336</v>
      </c>
      <c r="E122" s="303">
        <v>169.3</v>
      </c>
      <c r="F122" s="303" t="s">
        <v>336</v>
      </c>
      <c r="G122" s="303">
        <v>114.9</v>
      </c>
      <c r="H122" s="303" t="s">
        <v>336</v>
      </c>
      <c r="I122" s="303" t="s">
        <v>336</v>
      </c>
      <c r="J122" s="303" t="s">
        <v>336</v>
      </c>
      <c r="K122" s="303" t="s">
        <v>336</v>
      </c>
      <c r="L122" s="303" t="s">
        <v>336</v>
      </c>
      <c r="M122" s="303">
        <v>219.9</v>
      </c>
      <c r="N122" s="466">
        <v>117</v>
      </c>
      <c r="O122" s="303">
        <v>169.3</v>
      </c>
      <c r="P122" s="466">
        <v>67.3</v>
      </c>
      <c r="Q122" s="466">
        <v>50.6</v>
      </c>
      <c r="R122" s="467">
        <v>54.4</v>
      </c>
      <c r="S122" s="467">
        <v>62</v>
      </c>
      <c r="T122" s="294">
        <v>52.9</v>
      </c>
      <c r="U122" s="204"/>
      <c r="V122" s="303">
        <v>117</v>
      </c>
      <c r="W122" s="466">
        <v>49.7</v>
      </c>
      <c r="X122" s="467">
        <v>45.7</v>
      </c>
      <c r="Y122" s="303">
        <v>21.6</v>
      </c>
      <c r="Z122" s="467">
        <v>18.7</v>
      </c>
      <c r="AA122" s="294">
        <v>2.9</v>
      </c>
    </row>
    <row r="123" spans="1:27" x14ac:dyDescent="0.25">
      <c r="A123" s="290" t="s">
        <v>111</v>
      </c>
      <c r="B123" s="223" t="s">
        <v>209</v>
      </c>
      <c r="C123" s="553" t="s">
        <v>336</v>
      </c>
      <c r="D123" s="274" t="s">
        <v>336</v>
      </c>
      <c r="E123" s="274">
        <v>38.5</v>
      </c>
      <c r="F123" s="274" t="s">
        <v>336</v>
      </c>
      <c r="G123" s="274">
        <v>24.9</v>
      </c>
      <c r="H123" s="274" t="s">
        <v>336</v>
      </c>
      <c r="I123" s="274" t="s">
        <v>336</v>
      </c>
      <c r="J123" s="274" t="s">
        <v>336</v>
      </c>
      <c r="K123" s="274" t="s">
        <v>336</v>
      </c>
      <c r="L123" s="274" t="s">
        <v>336</v>
      </c>
      <c r="M123" s="274">
        <v>48.8</v>
      </c>
      <c r="N123" s="466">
        <v>64.7</v>
      </c>
      <c r="O123" s="274">
        <v>38.5</v>
      </c>
      <c r="P123" s="466">
        <v>49.4</v>
      </c>
      <c r="Q123" s="474">
        <v>10.3</v>
      </c>
      <c r="R123" s="467">
        <v>13.6</v>
      </c>
      <c r="S123" s="467">
        <v>12.9</v>
      </c>
      <c r="T123" s="294">
        <v>12</v>
      </c>
      <c r="U123" s="204"/>
      <c r="V123" s="274">
        <v>64.7</v>
      </c>
      <c r="W123" s="466">
        <v>15.3</v>
      </c>
      <c r="X123" s="467">
        <v>14.4</v>
      </c>
      <c r="Y123" s="303">
        <v>35</v>
      </c>
      <c r="Z123" s="467">
        <v>17.899999999999999</v>
      </c>
      <c r="AA123" s="294">
        <v>17.100000000000001</v>
      </c>
    </row>
    <row r="124" spans="1:27" x14ac:dyDescent="0.25">
      <c r="A124" s="290" t="s">
        <v>123</v>
      </c>
      <c r="B124" s="223" t="s">
        <v>209</v>
      </c>
      <c r="C124" s="552" t="s">
        <v>336</v>
      </c>
      <c r="D124" s="303" t="s">
        <v>336</v>
      </c>
      <c r="E124" s="303">
        <v>41</v>
      </c>
      <c r="F124" s="303" t="s">
        <v>336</v>
      </c>
      <c r="G124" s="303">
        <v>27.1</v>
      </c>
      <c r="H124" s="303" t="s">
        <v>336</v>
      </c>
      <c r="I124" s="303" t="s">
        <v>336</v>
      </c>
      <c r="J124" s="303" t="s">
        <v>336</v>
      </c>
      <c r="K124" s="303" t="s">
        <v>336</v>
      </c>
      <c r="L124" s="303" t="s">
        <v>336</v>
      </c>
      <c r="M124" s="303">
        <v>53.4</v>
      </c>
      <c r="N124" s="466">
        <v>55.7</v>
      </c>
      <c r="O124" s="303">
        <v>41</v>
      </c>
      <c r="P124" s="466">
        <v>42.8</v>
      </c>
      <c r="Q124" s="466">
        <v>12.4</v>
      </c>
      <c r="R124" s="467">
        <v>13.9</v>
      </c>
      <c r="S124" s="467">
        <v>13.9</v>
      </c>
      <c r="T124" s="294">
        <v>13.2</v>
      </c>
      <c r="U124" s="204"/>
      <c r="V124" s="303">
        <v>55.7</v>
      </c>
      <c r="W124" s="466">
        <v>12.9</v>
      </c>
      <c r="X124" s="467">
        <v>14</v>
      </c>
      <c r="Y124" s="303">
        <v>28.8</v>
      </c>
      <c r="Z124" s="467">
        <v>14.4</v>
      </c>
      <c r="AA124" s="294">
        <v>14.4</v>
      </c>
    </row>
    <row r="125" spans="1:27" x14ac:dyDescent="0.25">
      <c r="A125" s="258" t="s">
        <v>179</v>
      </c>
      <c r="B125" s="261" t="s">
        <v>173</v>
      </c>
      <c r="C125" s="554" t="s">
        <v>336</v>
      </c>
      <c r="D125" s="304" t="s">
        <v>336</v>
      </c>
      <c r="E125" s="304">
        <v>58.8</v>
      </c>
      <c r="F125" s="304" t="s">
        <v>336</v>
      </c>
      <c r="G125" s="304">
        <v>59.2</v>
      </c>
      <c r="H125" s="304" t="s">
        <v>336</v>
      </c>
      <c r="I125" s="304" t="s">
        <v>336</v>
      </c>
      <c r="J125" s="304" t="s">
        <v>336</v>
      </c>
      <c r="K125" s="304" t="s">
        <v>336</v>
      </c>
      <c r="L125" s="304" t="s">
        <v>336</v>
      </c>
      <c r="M125" s="304">
        <v>59</v>
      </c>
      <c r="N125" s="468">
        <v>57.1</v>
      </c>
      <c r="O125" s="304">
        <v>58.8</v>
      </c>
      <c r="P125" s="468">
        <v>56.9</v>
      </c>
      <c r="Q125" s="468">
        <v>59.5</v>
      </c>
      <c r="R125" s="469">
        <v>57.9</v>
      </c>
      <c r="S125" s="469">
        <v>60.2</v>
      </c>
      <c r="T125" s="470">
        <v>58.2</v>
      </c>
      <c r="U125" s="204"/>
      <c r="V125" s="304">
        <v>57.1</v>
      </c>
      <c r="W125" s="468">
        <v>57.6</v>
      </c>
      <c r="X125" s="469">
        <v>57.9</v>
      </c>
      <c r="Y125" s="304">
        <v>56</v>
      </c>
      <c r="Z125" s="469">
        <v>56.9</v>
      </c>
      <c r="AA125" s="470">
        <v>54.7</v>
      </c>
    </row>
    <row r="126" spans="1:27" x14ac:dyDescent="0.25">
      <c r="A126" s="290" t="s">
        <v>155</v>
      </c>
      <c r="B126" s="223" t="s">
        <v>173</v>
      </c>
      <c r="C126" s="542">
        <v>59</v>
      </c>
      <c r="D126" s="275">
        <v>57.7</v>
      </c>
      <c r="E126" s="275">
        <v>57.6</v>
      </c>
      <c r="F126" s="275">
        <v>59.5</v>
      </c>
      <c r="G126" s="275">
        <v>58.5</v>
      </c>
      <c r="H126" s="275">
        <v>61.3</v>
      </c>
      <c r="I126" s="275">
        <v>54.3</v>
      </c>
      <c r="J126" s="275">
        <v>55.8</v>
      </c>
      <c r="K126" s="275">
        <v>62.5</v>
      </c>
      <c r="L126" s="275">
        <v>58.6</v>
      </c>
      <c r="M126" s="275">
        <v>57.9</v>
      </c>
      <c r="N126" s="426">
        <v>58.2</v>
      </c>
      <c r="O126" s="275">
        <v>57.6</v>
      </c>
      <c r="P126" s="426">
        <v>59</v>
      </c>
      <c r="Q126" s="426">
        <v>58.8</v>
      </c>
      <c r="R126" s="428">
        <v>55.5</v>
      </c>
      <c r="S126" s="428">
        <v>59.3</v>
      </c>
      <c r="T126" s="266">
        <v>57.6</v>
      </c>
      <c r="U126" s="204"/>
      <c r="V126" s="275">
        <v>58.2</v>
      </c>
      <c r="W126" s="426">
        <v>57.1</v>
      </c>
      <c r="X126" s="428">
        <v>58.3</v>
      </c>
      <c r="Y126" s="275">
        <v>60.4</v>
      </c>
      <c r="Z126" s="428">
        <v>62.5</v>
      </c>
      <c r="AA126" s="266">
        <v>46.7</v>
      </c>
    </row>
    <row r="127" spans="1:27" x14ac:dyDescent="0.25">
      <c r="A127" s="290" t="s">
        <v>111</v>
      </c>
      <c r="B127" s="223" t="s">
        <v>173</v>
      </c>
      <c r="C127" s="542">
        <v>31.1</v>
      </c>
      <c r="D127" s="275">
        <v>34.299999999999997</v>
      </c>
      <c r="E127" s="275">
        <v>38.700000000000003</v>
      </c>
      <c r="F127" s="275">
        <v>32.9</v>
      </c>
      <c r="G127" s="275">
        <v>37.4</v>
      </c>
      <c r="H127" s="275">
        <v>42.3</v>
      </c>
      <c r="I127" s="275">
        <v>37.200000000000003</v>
      </c>
      <c r="J127" s="275">
        <v>31.8</v>
      </c>
      <c r="K127" s="275">
        <v>34</v>
      </c>
      <c r="L127" s="275">
        <v>36.299999999999997</v>
      </c>
      <c r="M127" s="275">
        <v>38.4</v>
      </c>
      <c r="N127" s="426">
        <v>33.6</v>
      </c>
      <c r="O127" s="275">
        <v>38.700000000000003</v>
      </c>
      <c r="P127" s="426">
        <v>32.1</v>
      </c>
      <c r="Q127" s="426">
        <v>37.200000000000003</v>
      </c>
      <c r="R127" s="428">
        <v>41</v>
      </c>
      <c r="S127" s="428">
        <v>40.1</v>
      </c>
      <c r="T127" s="266">
        <v>34.5</v>
      </c>
      <c r="U127" s="204"/>
      <c r="V127" s="275">
        <v>33.6</v>
      </c>
      <c r="W127" s="426">
        <v>38.4</v>
      </c>
      <c r="X127" s="428">
        <v>30.7</v>
      </c>
      <c r="Y127" s="275">
        <v>32.700000000000003</v>
      </c>
      <c r="Z127" s="428">
        <v>32.799999999999997</v>
      </c>
      <c r="AA127" s="266">
        <v>32.700000000000003</v>
      </c>
    </row>
    <row r="128" spans="1:27" x14ac:dyDescent="0.25">
      <c r="A128" s="290" t="s">
        <v>123</v>
      </c>
      <c r="B128" s="223" t="s">
        <v>173</v>
      </c>
      <c r="C128" s="542">
        <v>86</v>
      </c>
      <c r="D128" s="275">
        <v>85.2</v>
      </c>
      <c r="E128" s="275">
        <v>82.8</v>
      </c>
      <c r="F128" s="275">
        <v>85.7</v>
      </c>
      <c r="G128" s="275">
        <v>82.3</v>
      </c>
      <c r="H128" s="275">
        <v>82.8</v>
      </c>
      <c r="I128" s="275">
        <v>84.2</v>
      </c>
      <c r="J128" s="275">
        <v>85.9</v>
      </c>
      <c r="K128" s="275">
        <v>85.5</v>
      </c>
      <c r="L128" s="275">
        <v>84.6</v>
      </c>
      <c r="M128" s="275">
        <v>82.4</v>
      </c>
      <c r="N128" s="426">
        <v>82.2</v>
      </c>
      <c r="O128" s="275">
        <v>82.8</v>
      </c>
      <c r="P128" s="426">
        <v>82.2</v>
      </c>
      <c r="Q128" s="426">
        <v>80.8</v>
      </c>
      <c r="R128" s="428">
        <v>83.8</v>
      </c>
      <c r="S128" s="428">
        <v>83.1</v>
      </c>
      <c r="T128" s="266">
        <v>81.5</v>
      </c>
      <c r="U128" s="204"/>
      <c r="V128" s="275">
        <v>82.2</v>
      </c>
      <c r="W128" s="426">
        <v>82.1</v>
      </c>
      <c r="X128" s="428">
        <v>84.5</v>
      </c>
      <c r="Y128" s="275">
        <v>81.099999999999994</v>
      </c>
      <c r="Z128" s="428">
        <v>79.7</v>
      </c>
      <c r="AA128" s="266">
        <v>82.5</v>
      </c>
    </row>
    <row r="129" spans="1:35" x14ac:dyDescent="0.25">
      <c r="A129" s="258" t="s">
        <v>210</v>
      </c>
      <c r="B129" s="261" t="s">
        <v>209</v>
      </c>
      <c r="C129" s="539">
        <v>45.400000000000006</v>
      </c>
      <c r="D129" s="271">
        <f>D130+D131+D132</f>
        <v>143.69999999999999</v>
      </c>
      <c r="E129" s="271">
        <v>146.19999999999999</v>
      </c>
      <c r="F129" s="271">
        <v>95.6</v>
      </c>
      <c r="G129" s="271">
        <v>98.8</v>
      </c>
      <c r="H129" s="271">
        <v>51.5</v>
      </c>
      <c r="I129" s="271">
        <v>48.1</v>
      </c>
      <c r="J129" s="271">
        <v>42.6</v>
      </c>
      <c r="K129" s="271">
        <v>53</v>
      </c>
      <c r="L129" s="271">
        <v>195.2</v>
      </c>
      <c r="M129" s="271">
        <v>189.9</v>
      </c>
      <c r="N129" s="419">
        <v>135.6</v>
      </c>
      <c r="O129" s="271">
        <v>146.19999999999999</v>
      </c>
      <c r="P129" s="419">
        <v>90.7</v>
      </c>
      <c r="Q129" s="419">
        <v>43.7</v>
      </c>
      <c r="R129" s="420">
        <v>47.4</v>
      </c>
      <c r="S129" s="420">
        <v>53.4</v>
      </c>
      <c r="T129" s="263">
        <v>45.4</v>
      </c>
      <c r="U129" s="204"/>
      <c r="V129" s="271">
        <v>135.6</v>
      </c>
      <c r="W129" s="419">
        <v>44.9</v>
      </c>
      <c r="X129" s="420">
        <v>42.9</v>
      </c>
      <c r="Y129" s="271">
        <v>47.8</v>
      </c>
      <c r="Z129" s="420">
        <v>29</v>
      </c>
      <c r="AA129" s="263">
        <v>18.8</v>
      </c>
    </row>
    <row r="130" spans="1:35" x14ac:dyDescent="0.25">
      <c r="A130" s="290" t="s">
        <v>155</v>
      </c>
      <c r="B130" s="223" t="s">
        <v>209</v>
      </c>
      <c r="C130" s="542">
        <v>32.1</v>
      </c>
      <c r="D130" s="275">
        <v>100.2</v>
      </c>
      <c r="E130" s="275">
        <v>97.4</v>
      </c>
      <c r="F130" s="275">
        <v>66.7</v>
      </c>
      <c r="G130" s="275">
        <v>67.2</v>
      </c>
      <c r="H130" s="275">
        <v>36.5</v>
      </c>
      <c r="I130" s="275">
        <v>33.5</v>
      </c>
      <c r="J130" s="275">
        <v>28.2</v>
      </c>
      <c r="K130" s="275">
        <v>38.5</v>
      </c>
      <c r="L130" s="275">
        <v>136.69999999999999</v>
      </c>
      <c r="M130" s="275">
        <v>127.2</v>
      </c>
      <c r="N130" s="426">
        <v>68</v>
      </c>
      <c r="O130" s="275">
        <v>97.4</v>
      </c>
      <c r="P130" s="426">
        <v>39.6</v>
      </c>
      <c r="Q130" s="426">
        <v>29.8</v>
      </c>
      <c r="R130" s="428">
        <v>30.2</v>
      </c>
      <c r="S130" s="428">
        <v>36.700000000000003</v>
      </c>
      <c r="T130" s="266">
        <v>30.5</v>
      </c>
      <c r="U130" s="204"/>
      <c r="V130" s="275">
        <v>68</v>
      </c>
      <c r="W130" s="426">
        <v>28.4</v>
      </c>
      <c r="X130" s="428">
        <v>26.6</v>
      </c>
      <c r="Y130" s="275">
        <v>13</v>
      </c>
      <c r="Z130" s="428">
        <v>11.7</v>
      </c>
      <c r="AA130" s="266">
        <v>1.3</v>
      </c>
    </row>
    <row r="131" spans="1:35" x14ac:dyDescent="0.25">
      <c r="A131" s="290" t="s">
        <v>111</v>
      </c>
      <c r="B131" s="223" t="s">
        <v>209</v>
      </c>
      <c r="C131" s="542">
        <v>2</v>
      </c>
      <c r="D131" s="275">
        <v>11.5</v>
      </c>
      <c r="E131" s="275">
        <v>14.9</v>
      </c>
      <c r="F131" s="275">
        <v>7.5</v>
      </c>
      <c r="G131" s="275">
        <v>9.3000000000000007</v>
      </c>
      <c r="H131" s="275">
        <v>4.8</v>
      </c>
      <c r="I131" s="275">
        <v>4</v>
      </c>
      <c r="J131" s="275">
        <v>3.5</v>
      </c>
      <c r="K131" s="275">
        <v>4</v>
      </c>
      <c r="L131" s="275">
        <v>16.3</v>
      </c>
      <c r="M131" s="275">
        <v>18.7</v>
      </c>
      <c r="N131" s="426">
        <v>21.8</v>
      </c>
      <c r="O131" s="275">
        <v>14.9</v>
      </c>
      <c r="P131" s="426">
        <v>15.9</v>
      </c>
      <c r="Q131" s="426">
        <v>3.8</v>
      </c>
      <c r="R131" s="428">
        <v>5.6</v>
      </c>
      <c r="S131" s="428">
        <v>5.2</v>
      </c>
      <c r="T131" s="266">
        <v>4.0999999999999996</v>
      </c>
      <c r="U131" s="204"/>
      <c r="V131" s="275">
        <v>21.8</v>
      </c>
      <c r="W131" s="426">
        <v>5.9</v>
      </c>
      <c r="X131" s="428">
        <v>4.4000000000000004</v>
      </c>
      <c r="Y131" s="275">
        <v>11.5</v>
      </c>
      <c r="Z131" s="428">
        <v>5.9</v>
      </c>
      <c r="AA131" s="266">
        <v>5.6</v>
      </c>
    </row>
    <row r="132" spans="1:35" x14ac:dyDescent="0.25">
      <c r="A132" s="290" t="s">
        <v>123</v>
      </c>
      <c r="B132" s="223" t="s">
        <v>209</v>
      </c>
      <c r="C132" s="542">
        <v>11.3</v>
      </c>
      <c r="D132" s="275">
        <v>32</v>
      </c>
      <c r="E132" s="275">
        <v>33.9</v>
      </c>
      <c r="F132" s="275">
        <v>21.4</v>
      </c>
      <c r="G132" s="275">
        <v>22.3</v>
      </c>
      <c r="H132" s="275">
        <v>10.199999999999999</v>
      </c>
      <c r="I132" s="275">
        <v>10.6</v>
      </c>
      <c r="J132" s="275">
        <v>10.9</v>
      </c>
      <c r="K132" s="275">
        <v>10.5</v>
      </c>
      <c r="L132" s="275">
        <v>42.2</v>
      </c>
      <c r="M132" s="275">
        <v>44</v>
      </c>
      <c r="N132" s="426">
        <v>45.8</v>
      </c>
      <c r="O132" s="275">
        <v>33.9</v>
      </c>
      <c r="P132" s="426">
        <v>35.200000000000003</v>
      </c>
      <c r="Q132" s="426">
        <v>10.1</v>
      </c>
      <c r="R132" s="428">
        <v>11.6</v>
      </c>
      <c r="S132" s="428">
        <v>11.5</v>
      </c>
      <c r="T132" s="266">
        <v>10.8</v>
      </c>
      <c r="U132" s="204"/>
      <c r="V132" s="275">
        <v>45.8</v>
      </c>
      <c r="W132" s="426">
        <v>10.6</v>
      </c>
      <c r="X132" s="428">
        <v>11.9</v>
      </c>
      <c r="Y132" s="275">
        <v>23.3</v>
      </c>
      <c r="Z132" s="428">
        <v>11.4</v>
      </c>
      <c r="AA132" s="266">
        <v>11.9</v>
      </c>
    </row>
    <row r="133" spans="1:35" ht="15" customHeight="1" x14ac:dyDescent="0.25">
      <c r="A133" s="219"/>
      <c r="B133" s="215"/>
      <c r="C133" s="555"/>
      <c r="D133" s="305"/>
      <c r="E133" s="305"/>
      <c r="F133" s="305"/>
      <c r="G133" s="305"/>
      <c r="H133" s="305"/>
      <c r="I133" s="305"/>
      <c r="J133" s="305"/>
      <c r="K133" s="305"/>
      <c r="L133" s="305"/>
      <c r="M133" s="305"/>
      <c r="N133" s="471"/>
      <c r="O133" s="305"/>
      <c r="P133" s="471"/>
      <c r="Q133" s="471"/>
      <c r="R133" s="472"/>
      <c r="S133" s="472"/>
      <c r="T133" s="295"/>
      <c r="U133" s="204"/>
      <c r="V133" s="305"/>
      <c r="W133" s="471"/>
      <c r="X133" s="472"/>
      <c r="Y133" s="305"/>
      <c r="Z133" s="472"/>
      <c r="AA133" s="295"/>
    </row>
    <row r="134" spans="1:35" ht="14.25" x14ac:dyDescent="0.25">
      <c r="A134" s="258" t="s">
        <v>218</v>
      </c>
      <c r="B134" s="261" t="s">
        <v>209</v>
      </c>
      <c r="C134" s="555">
        <v>43.4</v>
      </c>
      <c r="D134" s="305">
        <v>135</v>
      </c>
      <c r="E134" s="305">
        <v>137.80000000000001</v>
      </c>
      <c r="F134" s="305">
        <v>89.8</v>
      </c>
      <c r="G134" s="305">
        <v>93</v>
      </c>
      <c r="H134" s="305">
        <v>48.4</v>
      </c>
      <c r="I134" s="305">
        <v>45.199999999999996</v>
      </c>
      <c r="J134" s="305">
        <v>39.900000000000006</v>
      </c>
      <c r="K134" s="305">
        <v>49.9</v>
      </c>
      <c r="L134" s="305">
        <v>183.40000000000003</v>
      </c>
      <c r="M134" s="305">
        <v>178.7</v>
      </c>
      <c r="N134" s="471">
        <v>127.7</v>
      </c>
      <c r="O134" s="305">
        <v>137.80000000000001</v>
      </c>
      <c r="P134" s="471">
        <v>85.7</v>
      </c>
      <c r="Q134" s="471">
        <v>40.9</v>
      </c>
      <c r="R134" s="472">
        <v>44.8</v>
      </c>
      <c r="S134" s="472">
        <v>50.4</v>
      </c>
      <c r="T134" s="295">
        <v>42.6</v>
      </c>
      <c r="U134" s="473"/>
      <c r="V134" s="305">
        <v>127.7</v>
      </c>
      <c r="W134" s="471">
        <v>42</v>
      </c>
      <c r="X134" s="472">
        <v>40.6</v>
      </c>
      <c r="Y134" s="305">
        <v>45.1</v>
      </c>
      <c r="Z134" s="472">
        <v>27.4</v>
      </c>
      <c r="AA134" s="295">
        <v>17.7</v>
      </c>
      <c r="AC134" s="323"/>
      <c r="AD134" s="358"/>
      <c r="AE134" s="359"/>
      <c r="AF134" s="360"/>
      <c r="AG134" s="361"/>
      <c r="AH134" s="358"/>
      <c r="AI134" s="360"/>
    </row>
    <row r="135" spans="1:35" x14ac:dyDescent="0.25">
      <c r="A135" s="290" t="s">
        <v>155</v>
      </c>
      <c r="B135" s="223" t="s">
        <v>209</v>
      </c>
      <c r="C135" s="553">
        <v>30</v>
      </c>
      <c r="D135" s="274">
        <v>93.7</v>
      </c>
      <c r="E135" s="274">
        <v>91.1</v>
      </c>
      <c r="F135" s="274">
        <v>62.3</v>
      </c>
      <c r="G135" s="274">
        <v>62.9</v>
      </c>
      <c r="H135" s="274">
        <v>34.1</v>
      </c>
      <c r="I135" s="274">
        <v>31.4</v>
      </c>
      <c r="J135" s="274">
        <v>26.3</v>
      </c>
      <c r="K135" s="274">
        <v>36</v>
      </c>
      <c r="L135" s="274">
        <v>127.8</v>
      </c>
      <c r="M135" s="274">
        <v>119</v>
      </c>
      <c r="N135" s="474">
        <v>64.2</v>
      </c>
      <c r="O135" s="274">
        <v>91.1</v>
      </c>
      <c r="P135" s="474">
        <v>37.700000000000003</v>
      </c>
      <c r="Q135" s="474">
        <v>27.9</v>
      </c>
      <c r="R135" s="427">
        <v>28.2</v>
      </c>
      <c r="S135" s="427">
        <v>34.4</v>
      </c>
      <c r="T135" s="296">
        <v>28.5</v>
      </c>
      <c r="U135" s="473"/>
      <c r="V135" s="274">
        <v>64.2</v>
      </c>
      <c r="W135" s="474">
        <v>26.5</v>
      </c>
      <c r="X135" s="427">
        <v>25.4</v>
      </c>
      <c r="Y135" s="274">
        <v>12.3</v>
      </c>
      <c r="Z135" s="427">
        <v>11.1</v>
      </c>
      <c r="AA135" s="296">
        <v>1.2</v>
      </c>
      <c r="AC135" s="362"/>
      <c r="AD135" s="363"/>
      <c r="AE135" s="359"/>
      <c r="AF135" s="364"/>
      <c r="AG135" s="364"/>
      <c r="AH135" s="364"/>
      <c r="AI135" s="364"/>
    </row>
    <row r="136" spans="1:35" x14ac:dyDescent="0.25">
      <c r="A136" s="290" t="s">
        <v>288</v>
      </c>
      <c r="B136" s="223" t="s">
        <v>209</v>
      </c>
      <c r="C136" s="553">
        <v>0.9</v>
      </c>
      <c r="D136" s="274">
        <v>0.3</v>
      </c>
      <c r="E136" s="274">
        <v>0.8</v>
      </c>
      <c r="F136" s="274">
        <v>0.3</v>
      </c>
      <c r="G136" s="274">
        <v>0.4</v>
      </c>
      <c r="H136" s="274">
        <v>0.3</v>
      </c>
      <c r="I136" s="274">
        <v>0</v>
      </c>
      <c r="J136" s="274">
        <v>0</v>
      </c>
      <c r="K136" s="274">
        <v>0.3</v>
      </c>
      <c r="L136" s="274">
        <v>0.6</v>
      </c>
      <c r="M136" s="274">
        <v>0.8</v>
      </c>
      <c r="N136" s="474" t="s">
        <v>57</v>
      </c>
      <c r="O136" s="274">
        <v>0.8</v>
      </c>
      <c r="P136" s="474" t="s">
        <v>57</v>
      </c>
      <c r="Q136" s="474" t="s">
        <v>287</v>
      </c>
      <c r="R136" s="427">
        <v>0.4</v>
      </c>
      <c r="S136" s="427">
        <v>0.3</v>
      </c>
      <c r="T136" s="296">
        <v>0.1</v>
      </c>
      <c r="U136" s="473"/>
      <c r="V136" s="274" t="s">
        <v>57</v>
      </c>
      <c r="W136" s="474" t="s">
        <v>57</v>
      </c>
      <c r="X136" s="427" t="s">
        <v>57</v>
      </c>
      <c r="Y136" s="274" t="s">
        <v>57</v>
      </c>
      <c r="Z136" s="427" t="s">
        <v>57</v>
      </c>
      <c r="AA136" s="296" t="s">
        <v>57</v>
      </c>
      <c r="AC136" s="362"/>
      <c r="AD136" s="363"/>
      <c r="AE136" s="359"/>
      <c r="AF136" s="364"/>
      <c r="AG136" s="364"/>
      <c r="AH136" s="364"/>
      <c r="AI136" s="364"/>
    </row>
    <row r="137" spans="1:35" x14ac:dyDescent="0.25">
      <c r="A137" s="290" t="s">
        <v>111</v>
      </c>
      <c r="B137" s="223" t="s">
        <v>209</v>
      </c>
      <c r="C137" s="553">
        <v>1.9</v>
      </c>
      <c r="D137" s="274">
        <v>10.9</v>
      </c>
      <c r="E137" s="274">
        <v>14</v>
      </c>
      <c r="F137" s="274">
        <v>7.1</v>
      </c>
      <c r="G137" s="274">
        <v>8.8000000000000007</v>
      </c>
      <c r="H137" s="274">
        <v>4.4000000000000004</v>
      </c>
      <c r="I137" s="274">
        <v>3.8</v>
      </c>
      <c r="J137" s="274">
        <v>3.3</v>
      </c>
      <c r="K137" s="274">
        <v>3.8</v>
      </c>
      <c r="L137" s="274">
        <v>15.3</v>
      </c>
      <c r="M137" s="274">
        <v>17.600000000000001</v>
      </c>
      <c r="N137" s="474">
        <v>20.399999999999999</v>
      </c>
      <c r="O137" s="274">
        <v>14</v>
      </c>
      <c r="P137" s="474">
        <v>14.9</v>
      </c>
      <c r="Q137" s="474">
        <v>3.6</v>
      </c>
      <c r="R137" s="427">
        <v>5.2</v>
      </c>
      <c r="S137" s="427">
        <v>4.9000000000000004</v>
      </c>
      <c r="T137" s="296">
        <v>3.9</v>
      </c>
      <c r="U137" s="473"/>
      <c r="V137" s="274">
        <v>20.399999999999999</v>
      </c>
      <c r="W137" s="474">
        <v>5.5</v>
      </c>
      <c r="X137" s="427">
        <v>4.0999999999999996</v>
      </c>
      <c r="Y137" s="274">
        <v>10.8</v>
      </c>
      <c r="Z137" s="427">
        <v>5.5</v>
      </c>
      <c r="AA137" s="296">
        <v>5.3</v>
      </c>
      <c r="AC137" s="323"/>
      <c r="AD137" s="365"/>
      <c r="AE137" s="359"/>
      <c r="AF137" s="364"/>
      <c r="AG137" s="365"/>
      <c r="AH137" s="366"/>
      <c r="AI137" s="364"/>
    </row>
    <row r="138" spans="1:35" x14ac:dyDescent="0.25">
      <c r="A138" s="290" t="s">
        <v>123</v>
      </c>
      <c r="B138" s="223" t="s">
        <v>209</v>
      </c>
      <c r="C138" s="553">
        <v>10.6</v>
      </c>
      <c r="D138" s="274">
        <v>30.1</v>
      </c>
      <c r="E138" s="274">
        <v>31.9</v>
      </c>
      <c r="F138" s="274">
        <v>20.100000000000001</v>
      </c>
      <c r="G138" s="274">
        <v>20.9</v>
      </c>
      <c r="H138" s="274">
        <v>9.6</v>
      </c>
      <c r="I138" s="274">
        <v>10</v>
      </c>
      <c r="J138" s="274">
        <v>10.3</v>
      </c>
      <c r="K138" s="274">
        <v>9.8000000000000007</v>
      </c>
      <c r="L138" s="274">
        <v>39.700000000000003</v>
      </c>
      <c r="M138" s="274">
        <v>41.3</v>
      </c>
      <c r="N138" s="474">
        <v>43.1</v>
      </c>
      <c r="O138" s="274">
        <v>31.9</v>
      </c>
      <c r="P138" s="474">
        <v>33.1</v>
      </c>
      <c r="Q138" s="474">
        <v>9.4</v>
      </c>
      <c r="R138" s="427">
        <v>11</v>
      </c>
      <c r="S138" s="427">
        <v>10.8</v>
      </c>
      <c r="T138" s="296">
        <v>10.1</v>
      </c>
      <c r="U138" s="473"/>
      <c r="V138" s="274">
        <v>43.1</v>
      </c>
      <c r="W138" s="474">
        <v>10</v>
      </c>
      <c r="X138" s="427">
        <v>11.1</v>
      </c>
      <c r="Y138" s="274">
        <v>22</v>
      </c>
      <c r="Z138" s="427">
        <v>10.8</v>
      </c>
      <c r="AA138" s="296">
        <v>11.2</v>
      </c>
      <c r="AC138" s="323"/>
      <c r="AD138" s="365"/>
      <c r="AE138" s="359"/>
      <c r="AF138" s="364"/>
      <c r="AG138" s="366"/>
      <c r="AH138" s="366"/>
      <c r="AI138" s="364"/>
    </row>
    <row r="139" spans="1:35" ht="15" customHeight="1" x14ac:dyDescent="0.25">
      <c r="A139" s="290"/>
      <c r="B139" s="223"/>
      <c r="C139" s="549"/>
      <c r="D139" s="300"/>
      <c r="E139" s="300"/>
      <c r="F139" s="300"/>
      <c r="G139" s="300"/>
      <c r="H139" s="300"/>
      <c r="I139" s="300"/>
      <c r="J139" s="300"/>
      <c r="K139" s="300"/>
      <c r="L139" s="300"/>
      <c r="M139" s="300"/>
      <c r="N139" s="450"/>
      <c r="O139" s="300"/>
      <c r="P139" s="450"/>
      <c r="Q139" s="450"/>
      <c r="R139" s="451"/>
      <c r="S139" s="451"/>
      <c r="T139" s="292"/>
      <c r="V139" s="300"/>
      <c r="W139" s="450"/>
      <c r="X139" s="451"/>
      <c r="Y139" s="300"/>
      <c r="Z139" s="451"/>
      <c r="AA139" s="292"/>
      <c r="AC139" s="323"/>
      <c r="AD139" s="367"/>
      <c r="AE139" s="324"/>
      <c r="AF139" s="359"/>
      <c r="AG139" s="368"/>
      <c r="AH139" s="368"/>
      <c r="AI139" s="359"/>
    </row>
    <row r="140" spans="1:35" x14ac:dyDescent="0.25">
      <c r="A140" s="258" t="s">
        <v>211</v>
      </c>
      <c r="B140" s="261" t="s">
        <v>209</v>
      </c>
      <c r="C140" s="539">
        <v>17.100000000000001</v>
      </c>
      <c r="D140" s="271">
        <v>50.4</v>
      </c>
      <c r="E140" s="271">
        <v>52.3</v>
      </c>
      <c r="F140" s="271">
        <v>32.799999999999997</v>
      </c>
      <c r="G140" s="271">
        <v>28.6</v>
      </c>
      <c r="H140" s="271">
        <v>18.7</v>
      </c>
      <c r="I140" s="271">
        <v>17.600000000000001</v>
      </c>
      <c r="J140" s="271">
        <v>16.8</v>
      </c>
      <c r="K140" s="271">
        <v>16</v>
      </c>
      <c r="L140" s="271">
        <v>69.099999999999994</v>
      </c>
      <c r="M140" s="271">
        <v>73.099999999999994</v>
      </c>
      <c r="N140" s="419">
        <v>55.1</v>
      </c>
      <c r="O140" s="271">
        <v>52.3</v>
      </c>
      <c r="P140" s="419">
        <v>41</v>
      </c>
      <c r="Q140" s="419">
        <v>20.8</v>
      </c>
      <c r="R140" s="420">
        <v>23.7</v>
      </c>
      <c r="S140" s="472">
        <v>13.6</v>
      </c>
      <c r="T140" s="263">
        <v>15</v>
      </c>
      <c r="V140" s="271">
        <v>55.1</v>
      </c>
      <c r="W140" s="419">
        <v>14.1</v>
      </c>
      <c r="X140" s="472">
        <v>15.7</v>
      </c>
      <c r="Y140" s="271">
        <v>25.3</v>
      </c>
      <c r="Z140" s="472">
        <v>17.3</v>
      </c>
      <c r="AA140" s="263">
        <v>8</v>
      </c>
      <c r="AC140" s="323"/>
      <c r="AD140" s="367"/>
      <c r="AE140" s="324"/>
      <c r="AF140" s="324"/>
      <c r="AG140" s="324"/>
      <c r="AH140" s="324"/>
      <c r="AI140" s="324"/>
    </row>
    <row r="141" spans="1:35" x14ac:dyDescent="0.25">
      <c r="A141" s="290" t="s">
        <v>155</v>
      </c>
      <c r="B141" s="223" t="s">
        <v>209</v>
      </c>
      <c r="C141" s="542" t="s">
        <v>336</v>
      </c>
      <c r="D141" s="275" t="s">
        <v>336</v>
      </c>
      <c r="E141" s="275">
        <v>8.8000000000000007</v>
      </c>
      <c r="F141" s="275" t="s">
        <v>336</v>
      </c>
      <c r="G141" s="275">
        <v>3.6</v>
      </c>
      <c r="H141" s="275" t="s">
        <v>336</v>
      </c>
      <c r="I141" s="275" t="s">
        <v>336</v>
      </c>
      <c r="J141" s="275" t="s">
        <v>336</v>
      </c>
      <c r="K141" s="275" t="s">
        <v>336</v>
      </c>
      <c r="L141" s="275" t="s">
        <v>336</v>
      </c>
      <c r="M141" s="275">
        <v>10.4</v>
      </c>
      <c r="N141" s="426" t="s">
        <v>57</v>
      </c>
      <c r="O141" s="275">
        <v>8.8000000000000007</v>
      </c>
      <c r="P141" s="426" t="s">
        <v>57</v>
      </c>
      <c r="Q141" s="426">
        <v>1.6</v>
      </c>
      <c r="R141" s="428">
        <v>5.2</v>
      </c>
      <c r="S141" s="427">
        <v>3.6</v>
      </c>
      <c r="T141" s="266" t="s">
        <v>57</v>
      </c>
      <c r="V141" s="275" t="s">
        <v>57</v>
      </c>
      <c r="W141" s="426" t="s">
        <v>57</v>
      </c>
      <c r="X141" s="427" t="s">
        <v>57</v>
      </c>
      <c r="Y141" s="275" t="s">
        <v>57</v>
      </c>
      <c r="Z141" s="427" t="s">
        <v>57</v>
      </c>
      <c r="AA141" s="266" t="s">
        <v>57</v>
      </c>
      <c r="AC141" s="323"/>
      <c r="AD141" s="367"/>
      <c r="AE141" s="324"/>
      <c r="AF141" s="324"/>
      <c r="AG141" s="324"/>
      <c r="AH141" s="324"/>
      <c r="AI141" s="324"/>
    </row>
    <row r="142" spans="1:35" x14ac:dyDescent="0.25">
      <c r="A142" s="290" t="s">
        <v>288</v>
      </c>
      <c r="B142" s="223" t="s">
        <v>209</v>
      </c>
      <c r="C142" s="542" t="s">
        <v>336</v>
      </c>
      <c r="D142" s="275" t="s">
        <v>336</v>
      </c>
      <c r="E142" s="275">
        <v>0.4</v>
      </c>
      <c r="F142" s="275" t="s">
        <v>336</v>
      </c>
      <c r="G142" s="275" t="s">
        <v>57</v>
      </c>
      <c r="H142" s="275" t="s">
        <v>336</v>
      </c>
      <c r="I142" s="275" t="s">
        <v>336</v>
      </c>
      <c r="J142" s="275" t="s">
        <v>336</v>
      </c>
      <c r="K142" s="275" t="s">
        <v>336</v>
      </c>
      <c r="L142" s="275" t="s">
        <v>336</v>
      </c>
      <c r="M142" s="275">
        <v>0.8</v>
      </c>
      <c r="N142" s="426"/>
      <c r="O142" s="275">
        <v>0.4</v>
      </c>
      <c r="P142" s="426" t="s">
        <v>57</v>
      </c>
      <c r="Q142" s="426">
        <v>0.4</v>
      </c>
      <c r="R142" s="428">
        <v>0.4</v>
      </c>
      <c r="S142" s="427" t="s">
        <v>57</v>
      </c>
      <c r="T142" s="266" t="s">
        <v>57</v>
      </c>
      <c r="V142" s="275" t="s">
        <v>57</v>
      </c>
      <c r="W142" s="426" t="s">
        <v>57</v>
      </c>
      <c r="X142" s="427" t="s">
        <v>57</v>
      </c>
      <c r="Y142" s="275" t="s">
        <v>57</v>
      </c>
      <c r="Z142" s="427" t="s">
        <v>57</v>
      </c>
      <c r="AA142" s="266" t="s">
        <v>57</v>
      </c>
      <c r="AC142" s="323"/>
      <c r="AD142" s="367"/>
      <c r="AE142" s="324"/>
      <c r="AF142" s="324"/>
      <c r="AG142" s="324"/>
      <c r="AH142" s="324"/>
      <c r="AI142" s="324"/>
    </row>
    <row r="143" spans="1:35" x14ac:dyDescent="0.25">
      <c r="A143" s="290" t="s">
        <v>111</v>
      </c>
      <c r="B143" s="223" t="s">
        <v>209</v>
      </c>
      <c r="C143" s="556" t="s">
        <v>336</v>
      </c>
      <c r="D143" s="306" t="s">
        <v>336</v>
      </c>
      <c r="E143" s="306">
        <v>12.7</v>
      </c>
      <c r="F143" s="306" t="s">
        <v>336</v>
      </c>
      <c r="G143" s="306">
        <v>7</v>
      </c>
      <c r="H143" s="306" t="s">
        <v>336</v>
      </c>
      <c r="I143" s="306" t="s">
        <v>336</v>
      </c>
      <c r="J143" s="306" t="s">
        <v>336</v>
      </c>
      <c r="K143" s="306" t="s">
        <v>336</v>
      </c>
      <c r="L143" s="306" t="s">
        <v>336</v>
      </c>
      <c r="M143" s="306">
        <v>18</v>
      </c>
      <c r="N143" s="475">
        <v>21.5</v>
      </c>
      <c r="O143" s="306">
        <v>12.7</v>
      </c>
      <c r="P143" s="475">
        <v>16.8</v>
      </c>
      <c r="Q143" s="475">
        <v>5.3</v>
      </c>
      <c r="R143" s="495">
        <v>5.7</v>
      </c>
      <c r="S143" s="476">
        <v>2.4</v>
      </c>
      <c r="T143" s="297">
        <v>4.5999999999999996</v>
      </c>
      <c r="V143" s="306">
        <v>21.5</v>
      </c>
      <c r="W143" s="475">
        <v>4.7</v>
      </c>
      <c r="X143" s="476">
        <v>4.7</v>
      </c>
      <c r="Y143" s="306">
        <v>12.1</v>
      </c>
      <c r="Z143" s="476">
        <v>5.3</v>
      </c>
      <c r="AA143" s="297">
        <v>6.8</v>
      </c>
    </row>
    <row r="144" spans="1:35" x14ac:dyDescent="0.25">
      <c r="A144" s="290" t="s">
        <v>123</v>
      </c>
      <c r="B144" s="217" t="s">
        <v>209</v>
      </c>
      <c r="C144" s="556" t="s">
        <v>336</v>
      </c>
      <c r="D144" s="306" t="s">
        <v>336</v>
      </c>
      <c r="E144" s="306">
        <v>30.4</v>
      </c>
      <c r="F144" s="306" t="s">
        <v>336</v>
      </c>
      <c r="G144" s="306">
        <v>18</v>
      </c>
      <c r="H144" s="306" t="s">
        <v>336</v>
      </c>
      <c r="I144" s="306" t="s">
        <v>336</v>
      </c>
      <c r="J144" s="306" t="s">
        <v>336</v>
      </c>
      <c r="K144" s="306" t="s">
        <v>336</v>
      </c>
      <c r="L144" s="306" t="s">
        <v>336</v>
      </c>
      <c r="M144" s="306">
        <v>43.9</v>
      </c>
      <c r="N144" s="475">
        <v>33.6</v>
      </c>
      <c r="O144" s="306">
        <v>30.4</v>
      </c>
      <c r="P144" s="475">
        <v>24.2</v>
      </c>
      <c r="Q144" s="475">
        <v>13.5</v>
      </c>
      <c r="R144" s="495">
        <v>12.4</v>
      </c>
      <c r="S144" s="476">
        <v>7.6</v>
      </c>
      <c r="T144" s="297">
        <v>10.4</v>
      </c>
      <c r="V144" s="306">
        <v>33.6</v>
      </c>
      <c r="W144" s="475">
        <v>9.4</v>
      </c>
      <c r="X144" s="476">
        <v>11</v>
      </c>
      <c r="Y144" s="306">
        <v>13.2</v>
      </c>
      <c r="Z144" s="476">
        <v>12</v>
      </c>
      <c r="AA144" s="297">
        <v>1.2</v>
      </c>
    </row>
    <row r="145" spans="1:36" x14ac:dyDescent="0.25">
      <c r="A145" s="209" t="s">
        <v>285</v>
      </c>
      <c r="B145" s="196"/>
    </row>
    <row r="146" spans="1:36" ht="14.45" customHeight="1" x14ac:dyDescent="0.25">
      <c r="A146" s="196" t="s">
        <v>289</v>
      </c>
    </row>
    <row r="147" spans="1:36" ht="21" customHeight="1" x14ac:dyDescent="0.25">
      <c r="A147" s="186" t="s">
        <v>280</v>
      </c>
    </row>
    <row r="148" spans="1:36" s="205" customFormat="1" ht="14.1" customHeight="1" x14ac:dyDescent="0.2">
      <c r="A148" s="210"/>
      <c r="B148" s="210"/>
      <c r="C148" s="369" t="s">
        <v>169</v>
      </c>
      <c r="D148" s="560" t="s">
        <v>290</v>
      </c>
      <c r="E148" s="560" t="s">
        <v>290</v>
      </c>
      <c r="F148" s="560" t="s">
        <v>286</v>
      </c>
      <c r="G148" s="560" t="s">
        <v>286</v>
      </c>
      <c r="H148" s="560" t="s">
        <v>166</v>
      </c>
      <c r="I148" s="560" t="s">
        <v>167</v>
      </c>
      <c r="J148" s="560" t="s">
        <v>168</v>
      </c>
      <c r="K148" s="560" t="s">
        <v>169</v>
      </c>
      <c r="L148" s="560" t="s">
        <v>292</v>
      </c>
      <c r="M148" s="560" t="s">
        <v>292</v>
      </c>
      <c r="N148" s="201" t="s">
        <v>292</v>
      </c>
      <c r="O148" s="560" t="s">
        <v>290</v>
      </c>
      <c r="P148" s="201" t="s">
        <v>290</v>
      </c>
      <c r="Q148" s="560" t="s">
        <v>166</v>
      </c>
      <c r="R148" s="201" t="s">
        <v>167</v>
      </c>
      <c r="S148" s="201" t="s">
        <v>168</v>
      </c>
      <c r="T148" s="201" t="s">
        <v>169</v>
      </c>
      <c r="U148" s="200"/>
      <c r="V148" s="560" t="s">
        <v>165</v>
      </c>
      <c r="W148" s="201" t="s">
        <v>166</v>
      </c>
      <c r="X148" s="201" t="s">
        <v>167</v>
      </c>
      <c r="Y148" s="201" t="s">
        <v>286</v>
      </c>
      <c r="Z148" s="201" t="s">
        <v>168</v>
      </c>
      <c r="AA148" s="201" t="s">
        <v>169</v>
      </c>
      <c r="AC148" s="319"/>
      <c r="AD148" s="319"/>
      <c r="AE148" s="320"/>
      <c r="AF148" s="320"/>
      <c r="AG148" s="320"/>
      <c r="AH148" s="320"/>
      <c r="AI148" s="320"/>
      <c r="AJ148" s="319"/>
    </row>
    <row r="149" spans="1:36" s="205" customFormat="1" ht="14.1" customHeight="1" x14ac:dyDescent="0.2">
      <c r="A149" s="210"/>
      <c r="B149" s="210"/>
      <c r="C149" s="369">
        <v>2019</v>
      </c>
      <c r="D149" s="560">
        <v>2018</v>
      </c>
      <c r="E149" s="560">
        <v>2017</v>
      </c>
      <c r="F149" s="560">
        <v>2018</v>
      </c>
      <c r="G149" s="560">
        <v>2017</v>
      </c>
      <c r="H149" s="560">
        <v>2018</v>
      </c>
      <c r="I149" s="560">
        <v>2018</v>
      </c>
      <c r="J149" s="560">
        <v>2018</v>
      </c>
      <c r="K149" s="560">
        <v>2018</v>
      </c>
      <c r="L149" s="560">
        <v>2018</v>
      </c>
      <c r="M149" s="560">
        <v>2017</v>
      </c>
      <c r="N149" s="202">
        <v>2016</v>
      </c>
      <c r="O149" s="560">
        <v>2017</v>
      </c>
      <c r="P149" s="202">
        <v>2016</v>
      </c>
      <c r="Q149" s="560">
        <v>2017</v>
      </c>
      <c r="R149" s="498">
        <v>2017</v>
      </c>
      <c r="S149" s="202">
        <v>2017</v>
      </c>
      <c r="T149" s="202">
        <v>2017</v>
      </c>
      <c r="U149" s="200"/>
      <c r="V149" s="560">
        <v>2016</v>
      </c>
      <c r="W149" s="202">
        <v>2016</v>
      </c>
      <c r="X149" s="202">
        <v>2016</v>
      </c>
      <c r="Y149" s="202">
        <v>2016</v>
      </c>
      <c r="Z149" s="202">
        <v>2016</v>
      </c>
      <c r="AA149" s="202">
        <v>2016</v>
      </c>
      <c r="AC149" s="319"/>
      <c r="AD149" s="319"/>
      <c r="AE149" s="320"/>
      <c r="AF149" s="320"/>
      <c r="AG149" s="320"/>
      <c r="AH149" s="320"/>
      <c r="AI149" s="320"/>
      <c r="AJ149" s="319"/>
    </row>
    <row r="150" spans="1:36" x14ac:dyDescent="0.25">
      <c r="A150" s="258" t="s">
        <v>212</v>
      </c>
      <c r="B150" s="261" t="s">
        <v>171</v>
      </c>
      <c r="C150" s="557">
        <v>9841</v>
      </c>
      <c r="D150" s="311">
        <f>D151+D152+D153</f>
        <v>26167</v>
      </c>
      <c r="E150" s="311">
        <v>31602</v>
      </c>
      <c r="F150" s="311">
        <v>17460</v>
      </c>
      <c r="G150" s="311">
        <v>21399</v>
      </c>
      <c r="H150" s="311">
        <v>8447</v>
      </c>
      <c r="I150" s="311">
        <v>8707</v>
      </c>
      <c r="J150" s="311">
        <v>8365</v>
      </c>
      <c r="K150" s="311">
        <v>9095</v>
      </c>
      <c r="L150" s="311">
        <v>34614</v>
      </c>
      <c r="M150" s="311">
        <v>38531</v>
      </c>
      <c r="N150" s="477">
        <v>32936</v>
      </c>
      <c r="O150" s="311">
        <v>31602</v>
      </c>
      <c r="P150" s="477">
        <v>23022</v>
      </c>
      <c r="Q150" s="477">
        <v>6929</v>
      </c>
      <c r="R150" s="478">
        <v>10203</v>
      </c>
      <c r="S150" s="478">
        <v>10534</v>
      </c>
      <c r="T150" s="307">
        <v>10865</v>
      </c>
      <c r="V150" s="311">
        <v>32936</v>
      </c>
      <c r="W150" s="477">
        <v>9914</v>
      </c>
      <c r="X150" s="478">
        <v>9602</v>
      </c>
      <c r="Y150" s="311">
        <v>13420</v>
      </c>
      <c r="Z150" s="478">
        <v>7175</v>
      </c>
      <c r="AA150" s="307">
        <v>6245</v>
      </c>
    </row>
    <row r="151" spans="1:36" x14ac:dyDescent="0.25">
      <c r="A151" s="290" t="s">
        <v>155</v>
      </c>
      <c r="B151" s="223" t="s">
        <v>171</v>
      </c>
      <c r="C151" s="548">
        <v>8894</v>
      </c>
      <c r="D151" s="299">
        <v>23238</v>
      </c>
      <c r="E151" s="299">
        <v>28660</v>
      </c>
      <c r="F151" s="299">
        <v>15506</v>
      </c>
      <c r="G151" s="299">
        <v>19426</v>
      </c>
      <c r="H151" s="299">
        <v>7484</v>
      </c>
      <c r="I151" s="299">
        <v>7732</v>
      </c>
      <c r="J151" s="299">
        <v>7370</v>
      </c>
      <c r="K151" s="299">
        <v>8136</v>
      </c>
      <c r="L151" s="299">
        <v>30722</v>
      </c>
      <c r="M151" s="299">
        <v>34612</v>
      </c>
      <c r="N151" s="448">
        <v>28272</v>
      </c>
      <c r="O151" s="299">
        <v>28660</v>
      </c>
      <c r="P151" s="448">
        <v>19482</v>
      </c>
      <c r="Q151" s="448">
        <v>5952</v>
      </c>
      <c r="R151" s="449">
        <v>9234</v>
      </c>
      <c r="S151" s="449">
        <v>9522</v>
      </c>
      <c r="T151" s="291">
        <v>9904</v>
      </c>
      <c r="V151" s="299">
        <v>28272</v>
      </c>
      <c r="W151" s="448">
        <v>8790</v>
      </c>
      <c r="X151" s="449">
        <v>8466</v>
      </c>
      <c r="Y151" s="299">
        <v>11016</v>
      </c>
      <c r="Z151" s="449">
        <v>6007</v>
      </c>
      <c r="AA151" s="291">
        <v>5009</v>
      </c>
    </row>
    <row r="152" spans="1:36" x14ac:dyDescent="0.25">
      <c r="A152" s="290" t="s">
        <v>111</v>
      </c>
      <c r="B152" s="223" t="s">
        <v>171</v>
      </c>
      <c r="C152" s="548">
        <v>682</v>
      </c>
      <c r="D152" s="299">
        <v>2232</v>
      </c>
      <c r="E152" s="299">
        <v>2246</v>
      </c>
      <c r="F152" s="299">
        <v>1487</v>
      </c>
      <c r="G152" s="299">
        <v>1503</v>
      </c>
      <c r="H152" s="299">
        <v>723</v>
      </c>
      <c r="I152" s="299">
        <v>745</v>
      </c>
      <c r="J152" s="299">
        <v>749</v>
      </c>
      <c r="K152" s="299">
        <v>738</v>
      </c>
      <c r="L152" s="299">
        <v>2955</v>
      </c>
      <c r="M152" s="299">
        <v>2998</v>
      </c>
      <c r="N152" s="450">
        <v>3729</v>
      </c>
      <c r="O152" s="299">
        <v>2246</v>
      </c>
      <c r="P152" s="450">
        <v>2824</v>
      </c>
      <c r="Q152" s="448">
        <v>752</v>
      </c>
      <c r="R152" s="449">
        <v>743</v>
      </c>
      <c r="S152" s="451">
        <v>777</v>
      </c>
      <c r="T152" s="292">
        <v>726</v>
      </c>
      <c r="V152" s="299">
        <v>3729</v>
      </c>
      <c r="W152" s="450">
        <v>905</v>
      </c>
      <c r="X152" s="451">
        <v>920</v>
      </c>
      <c r="Y152" s="300">
        <v>1904</v>
      </c>
      <c r="Z152" s="451">
        <v>952</v>
      </c>
      <c r="AA152" s="292">
        <v>952</v>
      </c>
    </row>
    <row r="153" spans="1:36" x14ac:dyDescent="0.25">
      <c r="A153" s="290" t="s">
        <v>123</v>
      </c>
      <c r="B153" s="223" t="s">
        <v>171</v>
      </c>
      <c r="C153" s="549">
        <v>265</v>
      </c>
      <c r="D153" s="300">
        <v>697</v>
      </c>
      <c r="E153" s="300">
        <v>696</v>
      </c>
      <c r="F153" s="300">
        <v>467</v>
      </c>
      <c r="G153" s="300">
        <v>470</v>
      </c>
      <c r="H153" s="300">
        <v>240</v>
      </c>
      <c r="I153" s="300">
        <v>230</v>
      </c>
      <c r="J153" s="300">
        <v>246</v>
      </c>
      <c r="K153" s="300">
        <v>221</v>
      </c>
      <c r="L153" s="300">
        <v>937</v>
      </c>
      <c r="M153" s="300">
        <v>921</v>
      </c>
      <c r="N153" s="450">
        <v>935</v>
      </c>
      <c r="O153" s="300">
        <v>696</v>
      </c>
      <c r="P153" s="450">
        <v>716</v>
      </c>
      <c r="Q153" s="450">
        <v>225</v>
      </c>
      <c r="R153" s="451">
        <v>226</v>
      </c>
      <c r="S153" s="451">
        <v>235</v>
      </c>
      <c r="T153" s="292">
        <v>235</v>
      </c>
      <c r="V153" s="300">
        <v>935</v>
      </c>
      <c r="W153" s="450">
        <v>219</v>
      </c>
      <c r="X153" s="451">
        <v>216</v>
      </c>
      <c r="Y153" s="300">
        <v>500</v>
      </c>
      <c r="Z153" s="451">
        <v>216</v>
      </c>
      <c r="AA153" s="292">
        <v>284</v>
      </c>
    </row>
    <row r="154" spans="1:36" x14ac:dyDescent="0.25">
      <c r="A154" s="258" t="s">
        <v>213</v>
      </c>
      <c r="B154" s="261" t="s">
        <v>171</v>
      </c>
      <c r="C154" s="547">
        <v>7435</v>
      </c>
      <c r="D154" s="298">
        <f>D155+D157+D159</f>
        <v>24031</v>
      </c>
      <c r="E154" s="298">
        <v>21578</v>
      </c>
      <c r="F154" s="298">
        <v>15316</v>
      </c>
      <c r="G154" s="298">
        <v>13655</v>
      </c>
      <c r="H154" s="298">
        <v>8453</v>
      </c>
      <c r="I154" s="298">
        <v>8715</v>
      </c>
      <c r="J154" s="298">
        <v>7708</v>
      </c>
      <c r="K154" s="298">
        <v>7608</v>
      </c>
      <c r="L154" s="298">
        <v>32484</v>
      </c>
      <c r="M154" s="298">
        <v>28730</v>
      </c>
      <c r="N154" s="446">
        <v>15688</v>
      </c>
      <c r="O154" s="298">
        <v>21578</v>
      </c>
      <c r="P154" s="446">
        <v>9717</v>
      </c>
      <c r="Q154" s="446">
        <v>7152</v>
      </c>
      <c r="R154" s="447">
        <v>7923</v>
      </c>
      <c r="S154" s="447">
        <v>7592</v>
      </c>
      <c r="T154" s="289">
        <v>6063</v>
      </c>
      <c r="V154" s="298">
        <v>15688</v>
      </c>
      <c r="W154" s="446">
        <v>5971</v>
      </c>
      <c r="X154" s="447">
        <v>4969</v>
      </c>
      <c r="Y154" s="298">
        <v>4748</v>
      </c>
      <c r="Z154" s="447">
        <v>3230</v>
      </c>
      <c r="AA154" s="289">
        <v>1518</v>
      </c>
    </row>
    <row r="155" spans="1:36" x14ac:dyDescent="0.25">
      <c r="A155" s="290" t="s">
        <v>155</v>
      </c>
      <c r="B155" s="223" t="s">
        <v>171</v>
      </c>
      <c r="C155" s="548">
        <v>6810</v>
      </c>
      <c r="D155" s="299">
        <v>20983</v>
      </c>
      <c r="E155" s="299">
        <v>18498</v>
      </c>
      <c r="F155" s="299">
        <v>13430</v>
      </c>
      <c r="G155" s="299">
        <v>11690</v>
      </c>
      <c r="H155" s="299">
        <v>7471</v>
      </c>
      <c r="I155" s="299">
        <v>7553</v>
      </c>
      <c r="J155" s="299">
        <v>6756</v>
      </c>
      <c r="K155" s="299">
        <v>6674</v>
      </c>
      <c r="L155" s="299">
        <v>28454</v>
      </c>
      <c r="M155" s="299">
        <v>24558</v>
      </c>
      <c r="N155" s="448">
        <v>11068</v>
      </c>
      <c r="O155" s="299">
        <v>18498</v>
      </c>
      <c r="P155" s="448">
        <v>6152</v>
      </c>
      <c r="Q155" s="448">
        <v>6060</v>
      </c>
      <c r="R155" s="449">
        <v>6808</v>
      </c>
      <c r="S155" s="449">
        <v>6630</v>
      </c>
      <c r="T155" s="291">
        <v>5060</v>
      </c>
      <c r="V155" s="299">
        <v>11068</v>
      </c>
      <c r="W155" s="448">
        <v>4916</v>
      </c>
      <c r="X155" s="449">
        <v>3862</v>
      </c>
      <c r="Y155" s="299">
        <v>2290</v>
      </c>
      <c r="Z155" s="449">
        <v>1989</v>
      </c>
      <c r="AA155" s="291">
        <v>301</v>
      </c>
    </row>
    <row r="156" spans="1:36" x14ac:dyDescent="0.25">
      <c r="A156" s="256"/>
      <c r="B156" s="223" t="s">
        <v>207</v>
      </c>
      <c r="C156" s="528">
        <v>1.36</v>
      </c>
      <c r="D156" s="228">
        <v>1.27</v>
      </c>
      <c r="E156" s="228">
        <v>1.45</v>
      </c>
      <c r="F156" s="228">
        <v>1.33</v>
      </c>
      <c r="G156" s="228">
        <v>1.58</v>
      </c>
      <c r="H156" s="228">
        <v>1.24</v>
      </c>
      <c r="I156" s="228">
        <v>1.1599999999999999</v>
      </c>
      <c r="J156" s="228">
        <v>1.24</v>
      </c>
      <c r="K156" s="228">
        <v>1.42</v>
      </c>
      <c r="L156" s="228">
        <v>1.26</v>
      </c>
      <c r="M156" s="228">
        <v>1.46</v>
      </c>
      <c r="N156" s="395">
        <v>1.64</v>
      </c>
      <c r="O156" s="228">
        <v>1.45</v>
      </c>
      <c r="P156" s="395">
        <v>1.63</v>
      </c>
      <c r="Q156" s="395">
        <v>1.47</v>
      </c>
      <c r="R156" s="223">
        <v>1.22</v>
      </c>
      <c r="S156" s="223">
        <v>1.51</v>
      </c>
      <c r="T156" s="217">
        <v>1.68</v>
      </c>
      <c r="V156" s="228">
        <v>1.64</v>
      </c>
      <c r="W156" s="395">
        <v>1.66</v>
      </c>
      <c r="X156" s="223">
        <v>1.56</v>
      </c>
      <c r="Y156" s="228">
        <v>1.75</v>
      </c>
      <c r="Z156" s="223">
        <v>1.72</v>
      </c>
      <c r="AA156" s="217">
        <v>1.95</v>
      </c>
    </row>
    <row r="157" spans="1:36" x14ac:dyDescent="0.25">
      <c r="A157" s="256" t="s">
        <v>111</v>
      </c>
      <c r="B157" s="223" t="s">
        <v>171</v>
      </c>
      <c r="C157" s="548">
        <v>372</v>
      </c>
      <c r="D157" s="299">
        <v>2287</v>
      </c>
      <c r="E157" s="299">
        <v>2316</v>
      </c>
      <c r="F157" s="299">
        <v>1381</v>
      </c>
      <c r="G157" s="299">
        <v>1457</v>
      </c>
      <c r="H157" s="299">
        <v>741</v>
      </c>
      <c r="I157" s="299">
        <v>906</v>
      </c>
      <c r="J157" s="299">
        <v>696</v>
      </c>
      <c r="K157" s="299">
        <v>685</v>
      </c>
      <c r="L157" s="299">
        <v>3028</v>
      </c>
      <c r="M157" s="299">
        <v>3163</v>
      </c>
      <c r="N157" s="450">
        <v>3586</v>
      </c>
      <c r="O157" s="299">
        <v>2316</v>
      </c>
      <c r="P157" s="450">
        <v>2774</v>
      </c>
      <c r="Q157" s="448">
        <v>847</v>
      </c>
      <c r="R157" s="449">
        <v>859</v>
      </c>
      <c r="S157" s="451">
        <v>707</v>
      </c>
      <c r="T157" s="292">
        <v>750</v>
      </c>
      <c r="V157" s="299">
        <v>3586</v>
      </c>
      <c r="W157" s="450">
        <v>812</v>
      </c>
      <c r="X157" s="451">
        <v>848</v>
      </c>
      <c r="Y157" s="300">
        <v>1926</v>
      </c>
      <c r="Z157" s="451">
        <v>976</v>
      </c>
      <c r="AA157" s="292">
        <v>950</v>
      </c>
    </row>
    <row r="158" spans="1:36" x14ac:dyDescent="0.25">
      <c r="A158" s="256"/>
      <c r="B158" s="223" t="s">
        <v>207</v>
      </c>
      <c r="C158" s="532">
        <v>39.07</v>
      </c>
      <c r="D158" s="228">
        <v>40.799999999999997</v>
      </c>
      <c r="E158" s="228">
        <v>43.5</v>
      </c>
      <c r="F158" s="228">
        <v>43.9</v>
      </c>
      <c r="G158" s="228">
        <v>44.4</v>
      </c>
      <c r="H158" s="252">
        <v>41.4</v>
      </c>
      <c r="I158" s="228">
        <v>36</v>
      </c>
      <c r="J158" s="228">
        <v>43.1</v>
      </c>
      <c r="K158" s="228">
        <v>44.7</v>
      </c>
      <c r="L158" s="252">
        <v>40.9</v>
      </c>
      <c r="M158" s="228">
        <v>40.799999999999997</v>
      </c>
      <c r="N158" s="395">
        <v>45.1</v>
      </c>
      <c r="O158" s="228">
        <v>43.5</v>
      </c>
      <c r="P158" s="395">
        <v>43.2</v>
      </c>
      <c r="Q158" s="395">
        <v>33.4</v>
      </c>
      <c r="R158" s="223">
        <v>41.9</v>
      </c>
      <c r="S158" s="223">
        <v>50.6</v>
      </c>
      <c r="T158" s="217">
        <v>38.5</v>
      </c>
      <c r="V158" s="228">
        <v>45.1</v>
      </c>
      <c r="W158" s="395">
        <v>51.5</v>
      </c>
      <c r="X158" s="223">
        <v>41.2</v>
      </c>
      <c r="Y158" s="228">
        <v>44.1</v>
      </c>
      <c r="Z158" s="223">
        <v>45.1</v>
      </c>
      <c r="AA158" s="217">
        <v>43.2</v>
      </c>
    </row>
    <row r="159" spans="1:36" x14ac:dyDescent="0.25">
      <c r="A159" s="256" t="s">
        <v>123</v>
      </c>
      <c r="B159" s="223" t="s">
        <v>171</v>
      </c>
      <c r="C159" s="548">
        <v>253</v>
      </c>
      <c r="D159" s="299">
        <v>761</v>
      </c>
      <c r="E159" s="299">
        <v>764</v>
      </c>
      <c r="F159" s="299">
        <v>505</v>
      </c>
      <c r="G159" s="299">
        <v>508</v>
      </c>
      <c r="H159" s="299">
        <v>241</v>
      </c>
      <c r="I159" s="299">
        <v>256</v>
      </c>
      <c r="J159" s="299">
        <v>256</v>
      </c>
      <c r="K159" s="299">
        <v>249</v>
      </c>
      <c r="L159" s="299">
        <v>1002</v>
      </c>
      <c r="M159" s="299">
        <v>1009</v>
      </c>
      <c r="N159" s="450">
        <v>1034</v>
      </c>
      <c r="O159" s="299">
        <v>764</v>
      </c>
      <c r="P159" s="450">
        <v>791</v>
      </c>
      <c r="Q159" s="448">
        <v>245</v>
      </c>
      <c r="R159" s="451">
        <v>256</v>
      </c>
      <c r="S159" s="451">
        <v>255</v>
      </c>
      <c r="T159" s="292">
        <v>253</v>
      </c>
      <c r="V159" s="299">
        <v>1034</v>
      </c>
      <c r="W159" s="450">
        <v>243</v>
      </c>
      <c r="X159" s="451">
        <v>259</v>
      </c>
      <c r="Y159" s="300">
        <v>532</v>
      </c>
      <c r="Z159" s="451">
        <v>265</v>
      </c>
      <c r="AA159" s="292">
        <v>267</v>
      </c>
    </row>
    <row r="160" spans="1:36" x14ac:dyDescent="0.25">
      <c r="A160" s="256"/>
      <c r="B160" s="223" t="s">
        <v>207</v>
      </c>
      <c r="C160" s="532">
        <v>11.83</v>
      </c>
      <c r="D160" s="228">
        <v>10.5</v>
      </c>
      <c r="E160" s="228">
        <v>11.4</v>
      </c>
      <c r="F160" s="228">
        <v>10.3</v>
      </c>
      <c r="G160" s="228">
        <v>11.5</v>
      </c>
      <c r="H160" s="228">
        <v>11.4</v>
      </c>
      <c r="I160" s="228">
        <v>10.8</v>
      </c>
      <c r="J160" s="228">
        <v>10.5</v>
      </c>
      <c r="K160" s="228">
        <v>10.199999999999999</v>
      </c>
      <c r="L160" s="228">
        <v>10.7</v>
      </c>
      <c r="M160" s="228">
        <v>11.2</v>
      </c>
      <c r="N160" s="411">
        <v>11.6</v>
      </c>
      <c r="O160" s="228">
        <v>11.4</v>
      </c>
      <c r="P160" s="411">
        <v>12.1</v>
      </c>
      <c r="Q160" s="395">
        <v>10.4</v>
      </c>
      <c r="R160" s="412">
        <v>11.3</v>
      </c>
      <c r="S160" s="223">
        <v>11.8</v>
      </c>
      <c r="T160" s="217">
        <v>11.2</v>
      </c>
      <c r="V160" s="228">
        <v>11.6</v>
      </c>
      <c r="W160" s="411">
        <v>10</v>
      </c>
      <c r="X160" s="223">
        <v>11.2</v>
      </c>
      <c r="Y160" s="252">
        <v>12.5</v>
      </c>
      <c r="Z160" s="223">
        <v>12.9</v>
      </c>
      <c r="AA160" s="217">
        <v>12.1</v>
      </c>
    </row>
    <row r="161" spans="1:27" x14ac:dyDescent="0.25">
      <c r="A161" s="258" t="s">
        <v>177</v>
      </c>
      <c r="B161" s="261" t="s">
        <v>273</v>
      </c>
      <c r="C161" s="558" t="s">
        <v>336</v>
      </c>
      <c r="D161" s="312" t="s">
        <v>336</v>
      </c>
      <c r="E161" s="312">
        <v>6.3</v>
      </c>
      <c r="F161" s="312" t="s">
        <v>336</v>
      </c>
      <c r="G161" s="312">
        <v>6.5</v>
      </c>
      <c r="H161" s="312" t="s">
        <v>336</v>
      </c>
      <c r="I161" s="312" t="s">
        <v>336</v>
      </c>
      <c r="J161" s="312" t="s">
        <v>336</v>
      </c>
      <c r="K161" s="312" t="s">
        <v>336</v>
      </c>
      <c r="L161" s="312" t="s">
        <v>336</v>
      </c>
      <c r="M161" s="312">
        <v>6.1</v>
      </c>
      <c r="N161" s="479">
        <v>12.2</v>
      </c>
      <c r="O161" s="312">
        <v>6.3</v>
      </c>
      <c r="P161" s="479">
        <v>14.4</v>
      </c>
      <c r="Q161" s="479">
        <v>5.6</v>
      </c>
      <c r="R161" s="499">
        <v>6</v>
      </c>
      <c r="S161" s="283">
        <v>6.4</v>
      </c>
      <c r="T161" s="308">
        <v>6.6</v>
      </c>
      <c r="V161" s="312">
        <v>12.2</v>
      </c>
      <c r="W161" s="479">
        <v>8.8000000000000007</v>
      </c>
      <c r="X161" s="283">
        <v>8.8000000000000007</v>
      </c>
      <c r="Y161" s="312">
        <v>20.100000000000001</v>
      </c>
      <c r="Z161" s="283">
        <v>15.7</v>
      </c>
      <c r="AA161" s="308">
        <v>29.6</v>
      </c>
    </row>
    <row r="162" spans="1:27" ht="15" customHeight="1" x14ac:dyDescent="0.25">
      <c r="A162" s="258"/>
      <c r="B162" s="261"/>
      <c r="C162" s="558"/>
      <c r="D162" s="312"/>
      <c r="E162" s="312"/>
      <c r="F162" s="312"/>
      <c r="G162" s="312"/>
      <c r="H162" s="312"/>
      <c r="I162" s="312"/>
      <c r="J162" s="312"/>
      <c r="K162" s="312"/>
      <c r="L162" s="312"/>
      <c r="M162" s="312"/>
      <c r="N162" s="479"/>
      <c r="O162" s="312"/>
      <c r="P162" s="479"/>
      <c r="Q162" s="479"/>
      <c r="R162" s="283"/>
      <c r="S162" s="283"/>
      <c r="T162" s="308"/>
      <c r="V162" s="312"/>
      <c r="W162" s="479"/>
      <c r="X162" s="283"/>
      <c r="Y162" s="312"/>
      <c r="Z162" s="283"/>
      <c r="AA162" s="308"/>
    </row>
    <row r="163" spans="1:27" x14ac:dyDescent="0.25">
      <c r="A163" s="258" t="s">
        <v>214</v>
      </c>
      <c r="B163" s="261" t="s">
        <v>209</v>
      </c>
      <c r="C163" s="557" t="s">
        <v>336</v>
      </c>
      <c r="D163" s="311" t="s">
        <v>336</v>
      </c>
      <c r="E163" s="311">
        <v>4380</v>
      </c>
      <c r="F163" s="311" t="s">
        <v>336</v>
      </c>
      <c r="G163" s="311">
        <v>2862</v>
      </c>
      <c r="H163" s="311" t="s">
        <v>336</v>
      </c>
      <c r="I163" s="311" t="s">
        <v>336</v>
      </c>
      <c r="J163" s="311" t="s">
        <v>336</v>
      </c>
      <c r="K163" s="311" t="s">
        <v>336</v>
      </c>
      <c r="L163" s="311" t="s">
        <v>336</v>
      </c>
      <c r="M163" s="311">
        <v>5659</v>
      </c>
      <c r="N163" s="477">
        <v>6171</v>
      </c>
      <c r="O163" s="311">
        <v>4380</v>
      </c>
      <c r="P163" s="477">
        <v>4486</v>
      </c>
      <c r="Q163" s="477">
        <v>1279</v>
      </c>
      <c r="R163" s="478">
        <v>1518</v>
      </c>
      <c r="S163" s="478">
        <v>1569</v>
      </c>
      <c r="T163" s="307">
        <v>1293</v>
      </c>
      <c r="V163" s="311">
        <v>6171</v>
      </c>
      <c r="W163" s="477">
        <v>1685</v>
      </c>
      <c r="X163" s="478">
        <v>1410</v>
      </c>
      <c r="Y163" s="311">
        <v>3076</v>
      </c>
      <c r="Z163" s="478">
        <v>1633</v>
      </c>
      <c r="AA163" s="307">
        <v>1443</v>
      </c>
    </row>
    <row r="164" spans="1:27" x14ac:dyDescent="0.25">
      <c r="A164" s="256" t="s">
        <v>155</v>
      </c>
      <c r="B164" s="223" t="s">
        <v>209</v>
      </c>
      <c r="C164" s="536" t="s">
        <v>336</v>
      </c>
      <c r="D164" s="249" t="s">
        <v>336</v>
      </c>
      <c r="E164" s="249">
        <v>863</v>
      </c>
      <c r="F164" s="249" t="s">
        <v>336</v>
      </c>
      <c r="G164" s="249">
        <v>595</v>
      </c>
      <c r="H164" s="249" t="s">
        <v>336</v>
      </c>
      <c r="I164" s="249" t="s">
        <v>336</v>
      </c>
      <c r="J164" s="249" t="s">
        <v>336</v>
      </c>
      <c r="K164" s="249" t="s">
        <v>336</v>
      </c>
      <c r="L164" s="249" t="s">
        <v>336</v>
      </c>
      <c r="M164" s="249">
        <v>1149</v>
      </c>
      <c r="N164" s="407">
        <v>585</v>
      </c>
      <c r="O164" s="249">
        <v>863</v>
      </c>
      <c r="P164" s="407">
        <v>323</v>
      </c>
      <c r="Q164" s="407">
        <v>286</v>
      </c>
      <c r="R164" s="310">
        <v>268</v>
      </c>
      <c r="S164" s="310">
        <v>322</v>
      </c>
      <c r="T164" s="236">
        <v>273</v>
      </c>
      <c r="V164" s="249">
        <v>585</v>
      </c>
      <c r="W164" s="407">
        <v>262</v>
      </c>
      <c r="X164" s="310">
        <v>194</v>
      </c>
      <c r="Y164" s="249">
        <v>129</v>
      </c>
      <c r="Z164" s="310">
        <v>110</v>
      </c>
      <c r="AA164" s="236">
        <v>19</v>
      </c>
    </row>
    <row r="165" spans="1:27" x14ac:dyDescent="0.25">
      <c r="A165" s="256" t="s">
        <v>111</v>
      </c>
      <c r="B165" s="223" t="s">
        <v>209</v>
      </c>
      <c r="C165" s="536" t="s">
        <v>336</v>
      </c>
      <c r="D165" s="313" t="s">
        <v>336</v>
      </c>
      <c r="E165" s="313">
        <v>3236</v>
      </c>
      <c r="F165" s="313" t="s">
        <v>336</v>
      </c>
      <c r="G165" s="313">
        <v>2080</v>
      </c>
      <c r="H165" s="249" t="s">
        <v>336</v>
      </c>
      <c r="I165" s="313" t="s">
        <v>336</v>
      </c>
      <c r="J165" s="313" t="s">
        <v>336</v>
      </c>
      <c r="K165" s="313" t="s">
        <v>336</v>
      </c>
      <c r="L165" s="249" t="s">
        <v>336</v>
      </c>
      <c r="M165" s="313">
        <v>4147</v>
      </c>
      <c r="N165" s="480">
        <v>5201</v>
      </c>
      <c r="O165" s="313">
        <v>3236</v>
      </c>
      <c r="P165" s="480">
        <v>3856</v>
      </c>
      <c r="Q165" s="480">
        <v>911</v>
      </c>
      <c r="R165" s="481">
        <v>1156</v>
      </c>
      <c r="S165" s="481">
        <v>1151</v>
      </c>
      <c r="T165" s="309">
        <v>929</v>
      </c>
      <c r="V165" s="313">
        <v>5201</v>
      </c>
      <c r="W165" s="480">
        <v>1345</v>
      </c>
      <c r="X165" s="481">
        <v>1123</v>
      </c>
      <c r="Y165" s="313">
        <v>2733</v>
      </c>
      <c r="Z165" s="481">
        <v>1413</v>
      </c>
      <c r="AA165" s="309">
        <v>1320</v>
      </c>
    </row>
    <row r="166" spans="1:27" x14ac:dyDescent="0.25">
      <c r="A166" s="256" t="s">
        <v>123</v>
      </c>
      <c r="B166" s="223" t="s">
        <v>209</v>
      </c>
      <c r="C166" s="536" t="s">
        <v>336</v>
      </c>
      <c r="D166" s="249" t="s">
        <v>336</v>
      </c>
      <c r="E166" s="249">
        <v>281</v>
      </c>
      <c r="F166" s="249" t="s">
        <v>336</v>
      </c>
      <c r="G166" s="249">
        <v>187</v>
      </c>
      <c r="H166" s="249" t="s">
        <v>336</v>
      </c>
      <c r="I166" s="249" t="s">
        <v>336</v>
      </c>
      <c r="J166" s="249" t="s">
        <v>336</v>
      </c>
      <c r="K166" s="249" t="s">
        <v>336</v>
      </c>
      <c r="L166" s="249" t="s">
        <v>336</v>
      </c>
      <c r="M166" s="249">
        <v>363</v>
      </c>
      <c r="N166" s="407">
        <v>385</v>
      </c>
      <c r="O166" s="249">
        <v>281</v>
      </c>
      <c r="P166" s="407">
        <v>307</v>
      </c>
      <c r="Q166" s="407">
        <v>82</v>
      </c>
      <c r="R166" s="310">
        <v>94</v>
      </c>
      <c r="S166" s="482">
        <v>96</v>
      </c>
      <c r="T166" s="236">
        <v>91</v>
      </c>
      <c r="V166" s="249">
        <v>385</v>
      </c>
      <c r="W166" s="407">
        <v>78</v>
      </c>
      <c r="X166" s="310">
        <v>93</v>
      </c>
      <c r="Y166" s="249">
        <v>214</v>
      </c>
      <c r="Z166" s="482">
        <v>110</v>
      </c>
      <c r="AA166" s="236">
        <v>104</v>
      </c>
    </row>
    <row r="167" spans="1:27" x14ac:dyDescent="0.25">
      <c r="A167" s="258" t="s">
        <v>179</v>
      </c>
      <c r="B167" s="261" t="s">
        <v>173</v>
      </c>
      <c r="C167" s="558" t="s">
        <v>336</v>
      </c>
      <c r="D167" s="312" t="s">
        <v>336</v>
      </c>
      <c r="E167" s="312">
        <v>63.3</v>
      </c>
      <c r="F167" s="312" t="s">
        <v>336</v>
      </c>
      <c r="G167" s="312">
        <v>63.3</v>
      </c>
      <c r="H167" s="312" t="s">
        <v>336</v>
      </c>
      <c r="I167" s="312" t="s">
        <v>336</v>
      </c>
      <c r="J167" s="312" t="s">
        <v>336</v>
      </c>
      <c r="K167" s="312" t="s">
        <v>336</v>
      </c>
      <c r="L167" s="312" t="s">
        <v>336</v>
      </c>
      <c r="M167" s="562">
        <v>63</v>
      </c>
      <c r="N167" s="483">
        <v>57.7</v>
      </c>
      <c r="O167" s="312">
        <v>63.3</v>
      </c>
      <c r="P167" s="483">
        <v>55.2</v>
      </c>
      <c r="Q167" s="479">
        <v>61.8</v>
      </c>
      <c r="R167" s="496">
        <v>63.4</v>
      </c>
      <c r="S167" s="283">
        <v>62.3</v>
      </c>
      <c r="T167" s="308">
        <v>64.5</v>
      </c>
      <c r="V167" s="312">
        <v>57.7</v>
      </c>
      <c r="W167" s="483">
        <v>64.3</v>
      </c>
      <c r="X167" s="283">
        <v>56.1</v>
      </c>
      <c r="Y167" s="570">
        <v>54.8</v>
      </c>
      <c r="Z167" s="283">
        <v>55.8</v>
      </c>
      <c r="AA167" s="308">
        <v>53.8</v>
      </c>
    </row>
    <row r="168" spans="1:27" x14ac:dyDescent="0.25">
      <c r="A168" s="256" t="s">
        <v>155</v>
      </c>
      <c r="B168" s="223" t="s">
        <v>173</v>
      </c>
      <c r="C168" s="536" t="s">
        <v>336</v>
      </c>
      <c r="D168" s="249" t="s">
        <v>336</v>
      </c>
      <c r="E168" s="249">
        <v>66.599999999999994</v>
      </c>
      <c r="F168" s="249" t="s">
        <v>336</v>
      </c>
      <c r="G168" s="249">
        <v>67.400000000000006</v>
      </c>
      <c r="H168" s="249" t="s">
        <v>336</v>
      </c>
      <c r="I168" s="249" t="s">
        <v>336</v>
      </c>
      <c r="J168" s="249" t="s">
        <v>336</v>
      </c>
      <c r="K168" s="249" t="s">
        <v>336</v>
      </c>
      <c r="L168" s="249" t="s">
        <v>336</v>
      </c>
      <c r="M168" s="249">
        <v>66.400000000000006</v>
      </c>
      <c r="N168" s="407">
        <v>57.8</v>
      </c>
      <c r="O168" s="249">
        <v>66.599999999999994</v>
      </c>
      <c r="P168" s="407">
        <v>54.4</v>
      </c>
      <c r="Q168" s="407">
        <v>65.8</v>
      </c>
      <c r="R168" s="310">
        <v>64.8</v>
      </c>
      <c r="S168" s="406">
        <v>69</v>
      </c>
      <c r="T168" s="236">
        <v>65.5</v>
      </c>
      <c r="V168" s="249">
        <v>57.8</v>
      </c>
      <c r="W168" s="407">
        <v>61.9</v>
      </c>
      <c r="X168" s="310">
        <v>57.1</v>
      </c>
      <c r="Y168" s="249">
        <v>50.3</v>
      </c>
      <c r="Z168" s="310">
        <v>51.5</v>
      </c>
      <c r="AA168" s="236">
        <v>43.1</v>
      </c>
    </row>
    <row r="169" spans="1:27" x14ac:dyDescent="0.25">
      <c r="A169" s="256" t="s">
        <v>111</v>
      </c>
      <c r="B169" s="310" t="s">
        <v>173</v>
      </c>
      <c r="C169" s="530">
        <v>58.2</v>
      </c>
      <c r="D169" s="249">
        <v>56.6</v>
      </c>
      <c r="E169" s="249">
        <v>61.4</v>
      </c>
      <c r="F169" s="249">
        <v>54.2</v>
      </c>
      <c r="G169" s="249">
        <v>60.9</v>
      </c>
      <c r="H169" s="248">
        <v>63.5</v>
      </c>
      <c r="I169" s="249">
        <v>61</v>
      </c>
      <c r="J169" s="249">
        <v>50.8</v>
      </c>
      <c r="K169" s="249">
        <v>57.6</v>
      </c>
      <c r="L169" s="248">
        <v>58.3</v>
      </c>
      <c r="M169" s="249">
        <v>60.9</v>
      </c>
      <c r="N169" s="407">
        <v>56.3</v>
      </c>
      <c r="O169" s="249">
        <v>61.4</v>
      </c>
      <c r="P169" s="407">
        <v>53.6</v>
      </c>
      <c r="Q169" s="407">
        <v>59.4</v>
      </c>
      <c r="R169" s="310">
        <v>62.1</v>
      </c>
      <c r="S169" s="310">
        <v>59.3</v>
      </c>
      <c r="T169" s="247">
        <v>63</v>
      </c>
      <c r="V169" s="249">
        <v>56.3</v>
      </c>
      <c r="W169" s="407">
        <v>64.099999999999994</v>
      </c>
      <c r="X169" s="406">
        <v>54</v>
      </c>
      <c r="Y169" s="249">
        <v>53.4</v>
      </c>
      <c r="Z169" s="310">
        <v>54.5</v>
      </c>
      <c r="AA169" s="236">
        <v>52.2</v>
      </c>
    </row>
    <row r="170" spans="1:27" x14ac:dyDescent="0.25">
      <c r="A170" s="256" t="s">
        <v>123</v>
      </c>
      <c r="B170" s="223" t="s">
        <v>173</v>
      </c>
      <c r="C170" s="530">
        <v>76</v>
      </c>
      <c r="D170" s="248">
        <v>77.3</v>
      </c>
      <c r="E170" s="248">
        <v>75.5</v>
      </c>
      <c r="F170" s="248">
        <v>78.3</v>
      </c>
      <c r="G170" s="248">
        <v>75.7</v>
      </c>
      <c r="H170" s="248">
        <v>76</v>
      </c>
      <c r="I170" s="248">
        <v>75.5</v>
      </c>
      <c r="J170" s="248">
        <v>77.900000000000006</v>
      </c>
      <c r="K170" s="248">
        <v>78.7</v>
      </c>
      <c r="L170" s="248">
        <v>77</v>
      </c>
      <c r="M170" s="248">
        <v>75.400000000000006</v>
      </c>
      <c r="N170" s="407">
        <v>77</v>
      </c>
      <c r="O170" s="248">
        <v>75.5</v>
      </c>
      <c r="P170" s="407">
        <v>76.900000000000006</v>
      </c>
      <c r="Q170" s="405">
        <v>75.3</v>
      </c>
      <c r="R170" s="406">
        <v>75</v>
      </c>
      <c r="S170" s="406">
        <v>75</v>
      </c>
      <c r="T170" s="236">
        <v>76.400000000000006</v>
      </c>
      <c r="V170" s="248">
        <v>77</v>
      </c>
      <c r="W170" s="407">
        <v>77.3</v>
      </c>
      <c r="X170" s="310">
        <v>78.599999999999994</v>
      </c>
      <c r="Y170" s="249">
        <v>76.2</v>
      </c>
      <c r="Z170" s="310">
        <v>76.7</v>
      </c>
      <c r="AA170" s="236">
        <v>75.7</v>
      </c>
    </row>
    <row r="171" spans="1:27" x14ac:dyDescent="0.25">
      <c r="A171" s="258" t="s">
        <v>215</v>
      </c>
      <c r="B171" s="261" t="s">
        <v>209</v>
      </c>
      <c r="C171" s="558" t="s">
        <v>336</v>
      </c>
      <c r="D171" s="311" t="s">
        <v>336</v>
      </c>
      <c r="E171" s="311">
        <v>2773</v>
      </c>
      <c r="F171" s="311" t="s">
        <v>336</v>
      </c>
      <c r="G171" s="311">
        <v>1811</v>
      </c>
      <c r="H171" s="312" t="s">
        <v>336</v>
      </c>
      <c r="I171" s="311" t="s">
        <v>336</v>
      </c>
      <c r="J171" s="311" t="s">
        <v>336</v>
      </c>
      <c r="K171" s="311" t="s">
        <v>336</v>
      </c>
      <c r="L171" s="312" t="s">
        <v>336</v>
      </c>
      <c r="M171" s="311">
        <v>3564</v>
      </c>
      <c r="N171" s="477">
        <v>3562</v>
      </c>
      <c r="O171" s="311">
        <v>2773</v>
      </c>
      <c r="P171" s="477">
        <v>2478</v>
      </c>
      <c r="Q171" s="477">
        <v>791</v>
      </c>
      <c r="R171" s="478">
        <v>962</v>
      </c>
      <c r="S171" s="478">
        <v>977</v>
      </c>
      <c r="T171" s="307">
        <v>834</v>
      </c>
      <c r="V171" s="311">
        <v>3562</v>
      </c>
      <c r="W171" s="477">
        <v>1084</v>
      </c>
      <c r="X171" s="478">
        <v>791</v>
      </c>
      <c r="Y171" s="311">
        <v>1687</v>
      </c>
      <c r="Z171" s="478">
        <v>911</v>
      </c>
      <c r="AA171" s="307">
        <v>776</v>
      </c>
    </row>
    <row r="172" spans="1:27" x14ac:dyDescent="0.25">
      <c r="A172" s="256" t="s">
        <v>155</v>
      </c>
      <c r="B172" s="223" t="s">
        <v>209</v>
      </c>
      <c r="C172" s="536" t="s">
        <v>336</v>
      </c>
      <c r="D172" s="249" t="s">
        <v>336</v>
      </c>
      <c r="E172" s="249">
        <v>575</v>
      </c>
      <c r="F172" s="249" t="s">
        <v>336</v>
      </c>
      <c r="G172" s="249">
        <v>402</v>
      </c>
      <c r="H172" s="249" t="s">
        <v>336</v>
      </c>
      <c r="I172" s="249" t="s">
        <v>336</v>
      </c>
      <c r="J172" s="249" t="s">
        <v>336</v>
      </c>
      <c r="K172" s="249" t="s">
        <v>336</v>
      </c>
      <c r="L172" s="249" t="s">
        <v>336</v>
      </c>
      <c r="M172" s="249">
        <v>763</v>
      </c>
      <c r="N172" s="407">
        <v>338</v>
      </c>
      <c r="O172" s="249">
        <v>575</v>
      </c>
      <c r="P172" s="407">
        <v>176</v>
      </c>
      <c r="Q172" s="407">
        <v>188</v>
      </c>
      <c r="R172" s="310">
        <v>173</v>
      </c>
      <c r="S172" s="310">
        <v>223</v>
      </c>
      <c r="T172" s="236">
        <v>179</v>
      </c>
      <c r="V172" s="249">
        <v>338</v>
      </c>
      <c r="W172" s="407">
        <v>162</v>
      </c>
      <c r="X172" s="310">
        <v>111</v>
      </c>
      <c r="Y172" s="249">
        <v>65</v>
      </c>
      <c r="Z172" s="310">
        <v>57</v>
      </c>
      <c r="AA172" s="236">
        <v>8</v>
      </c>
    </row>
    <row r="173" spans="1:27" x14ac:dyDescent="0.25">
      <c r="A173" s="290" t="s">
        <v>111</v>
      </c>
      <c r="B173" s="223" t="s">
        <v>209</v>
      </c>
      <c r="C173" s="559">
        <v>272</v>
      </c>
      <c r="D173" s="313">
        <v>1698</v>
      </c>
      <c r="E173" s="313">
        <v>1986</v>
      </c>
      <c r="F173" s="313">
        <v>1058</v>
      </c>
      <c r="G173" s="313">
        <v>1267</v>
      </c>
      <c r="H173" s="313">
        <v>626</v>
      </c>
      <c r="I173" s="313">
        <v>640</v>
      </c>
      <c r="J173" s="313">
        <v>491</v>
      </c>
      <c r="K173" s="313">
        <v>567</v>
      </c>
      <c r="L173" s="313">
        <v>2324</v>
      </c>
      <c r="M173" s="313">
        <v>2527</v>
      </c>
      <c r="N173" s="407">
        <v>2928</v>
      </c>
      <c r="O173" s="313">
        <v>1986</v>
      </c>
      <c r="P173" s="407">
        <v>2066</v>
      </c>
      <c r="Q173" s="480">
        <v>541</v>
      </c>
      <c r="R173" s="481">
        <v>719</v>
      </c>
      <c r="S173" s="310">
        <v>682</v>
      </c>
      <c r="T173" s="236">
        <v>585</v>
      </c>
      <c r="V173" s="313">
        <v>2928</v>
      </c>
      <c r="W173" s="407">
        <v>862</v>
      </c>
      <c r="X173" s="310">
        <v>607</v>
      </c>
      <c r="Y173" s="249">
        <v>1459</v>
      </c>
      <c r="Z173" s="310">
        <v>770</v>
      </c>
      <c r="AA173" s="236">
        <v>689</v>
      </c>
    </row>
    <row r="174" spans="1:27" x14ac:dyDescent="0.25">
      <c r="A174" s="256" t="s">
        <v>123</v>
      </c>
      <c r="B174" s="223" t="s">
        <v>209</v>
      </c>
      <c r="C174" s="536">
        <v>73</v>
      </c>
      <c r="D174" s="249">
        <v>198</v>
      </c>
      <c r="E174" s="249">
        <v>212</v>
      </c>
      <c r="F174" s="249">
        <v>131</v>
      </c>
      <c r="G174" s="249">
        <v>142</v>
      </c>
      <c r="H174" s="249">
        <v>68</v>
      </c>
      <c r="I174" s="249">
        <v>67</v>
      </c>
      <c r="J174" s="249">
        <v>67</v>
      </c>
      <c r="K174" s="249">
        <v>64</v>
      </c>
      <c r="L174" s="249">
        <v>266</v>
      </c>
      <c r="M174" s="249">
        <v>274</v>
      </c>
      <c r="N174" s="407">
        <v>296</v>
      </c>
      <c r="O174" s="249">
        <v>212</v>
      </c>
      <c r="P174" s="407">
        <v>236</v>
      </c>
      <c r="Q174" s="407">
        <v>62</v>
      </c>
      <c r="R174" s="310">
        <v>70</v>
      </c>
      <c r="S174" s="310">
        <v>72</v>
      </c>
      <c r="T174" s="236">
        <v>70</v>
      </c>
      <c r="V174" s="249">
        <v>296</v>
      </c>
      <c r="W174" s="407">
        <v>60</v>
      </c>
      <c r="X174" s="310">
        <v>73</v>
      </c>
      <c r="Y174" s="249">
        <v>163</v>
      </c>
      <c r="Z174" s="310">
        <v>84</v>
      </c>
      <c r="AA174" s="236">
        <v>79</v>
      </c>
    </row>
    <row r="175" spans="1:27" ht="15" customHeight="1" x14ac:dyDescent="0.25">
      <c r="A175" s="219"/>
      <c r="B175" s="215"/>
      <c r="C175" s="526"/>
      <c r="D175" s="242"/>
      <c r="E175" s="242"/>
      <c r="F175" s="242"/>
      <c r="G175" s="242"/>
      <c r="H175" s="242"/>
      <c r="I175" s="242"/>
      <c r="J175" s="242"/>
      <c r="K175" s="242"/>
      <c r="L175" s="242"/>
      <c r="M175" s="242"/>
      <c r="N175" s="392"/>
      <c r="O175" s="242"/>
      <c r="P175" s="392"/>
      <c r="Q175" s="392"/>
      <c r="R175" s="370"/>
      <c r="S175" s="370"/>
      <c r="T175" s="231"/>
      <c r="V175" s="242"/>
      <c r="W175" s="392"/>
      <c r="X175" s="370"/>
      <c r="Y175" s="242"/>
      <c r="Z175" s="370"/>
      <c r="AA175" s="231"/>
    </row>
    <row r="176" spans="1:27" x14ac:dyDescent="0.25">
      <c r="A176" s="258" t="s">
        <v>219</v>
      </c>
      <c r="B176" s="261" t="s">
        <v>209</v>
      </c>
      <c r="C176" s="557">
        <v>626</v>
      </c>
      <c r="D176" s="311">
        <v>2578</v>
      </c>
      <c r="E176" s="311">
        <v>2708</v>
      </c>
      <c r="F176" s="311">
        <v>1637</v>
      </c>
      <c r="G176" s="311">
        <v>1756</v>
      </c>
      <c r="H176" s="311">
        <v>933</v>
      </c>
      <c r="I176" s="311">
        <v>941</v>
      </c>
      <c r="J176" s="311">
        <v>785</v>
      </c>
      <c r="K176" s="311">
        <v>852</v>
      </c>
      <c r="L176" s="311">
        <v>3511</v>
      </c>
      <c r="M176" s="311">
        <v>3506</v>
      </c>
      <c r="N176" s="438">
        <v>3284</v>
      </c>
      <c r="O176" s="311">
        <v>2708</v>
      </c>
      <c r="P176" s="438">
        <v>2299</v>
      </c>
      <c r="Q176" s="477">
        <v>798</v>
      </c>
      <c r="R176" s="478">
        <v>952</v>
      </c>
      <c r="S176" s="439">
        <v>961</v>
      </c>
      <c r="T176" s="286">
        <v>795</v>
      </c>
      <c r="V176" s="311">
        <v>3284</v>
      </c>
      <c r="W176" s="438">
        <v>985</v>
      </c>
      <c r="X176" s="439">
        <v>739</v>
      </c>
      <c r="Y176" s="569">
        <v>1560</v>
      </c>
      <c r="Z176" s="439">
        <v>854</v>
      </c>
      <c r="AA176" s="286">
        <v>706</v>
      </c>
    </row>
    <row r="177" spans="1:27" x14ac:dyDescent="0.25">
      <c r="A177" s="290" t="s">
        <v>155</v>
      </c>
      <c r="B177" s="223" t="s">
        <v>209</v>
      </c>
      <c r="C177" s="559">
        <v>169</v>
      </c>
      <c r="D177" s="313">
        <v>494</v>
      </c>
      <c r="E177" s="313">
        <v>517</v>
      </c>
      <c r="F177" s="313">
        <v>340</v>
      </c>
      <c r="G177" s="313">
        <v>361</v>
      </c>
      <c r="H177" s="313">
        <v>172</v>
      </c>
      <c r="I177" s="313">
        <v>154</v>
      </c>
      <c r="J177" s="313">
        <v>157</v>
      </c>
      <c r="K177" s="313">
        <v>183</v>
      </c>
      <c r="L177" s="313">
        <v>666</v>
      </c>
      <c r="M177" s="313">
        <v>687</v>
      </c>
      <c r="N177" s="484">
        <v>304</v>
      </c>
      <c r="O177" s="313">
        <v>517</v>
      </c>
      <c r="P177" s="484">
        <v>158</v>
      </c>
      <c r="Q177" s="480">
        <v>170</v>
      </c>
      <c r="R177" s="482">
        <v>156</v>
      </c>
      <c r="S177" s="482">
        <v>200</v>
      </c>
      <c r="T177" s="314">
        <v>161</v>
      </c>
      <c r="V177" s="313">
        <v>304</v>
      </c>
      <c r="W177" s="484">
        <v>146</v>
      </c>
      <c r="X177" s="482">
        <v>100</v>
      </c>
      <c r="Y177" s="571">
        <v>58</v>
      </c>
      <c r="Z177" s="482">
        <v>51</v>
      </c>
      <c r="AA177" s="314">
        <v>7</v>
      </c>
    </row>
    <row r="178" spans="1:27" x14ac:dyDescent="0.25">
      <c r="A178" s="290" t="s">
        <v>176</v>
      </c>
      <c r="B178" s="223" t="s">
        <v>209</v>
      </c>
      <c r="C178" s="559">
        <v>143</v>
      </c>
      <c r="D178" s="313">
        <v>359</v>
      </c>
      <c r="E178" s="313">
        <v>191</v>
      </c>
      <c r="F178" s="313">
        <v>215</v>
      </c>
      <c r="G178" s="313">
        <v>113</v>
      </c>
      <c r="H178" s="313">
        <v>130</v>
      </c>
      <c r="I178" s="313">
        <v>144</v>
      </c>
      <c r="J178" s="313">
        <v>120</v>
      </c>
      <c r="K178" s="313">
        <v>95</v>
      </c>
      <c r="L178" s="313">
        <v>489</v>
      </c>
      <c r="M178" s="313">
        <v>270</v>
      </c>
      <c r="N178" s="484" t="s">
        <v>57</v>
      </c>
      <c r="O178" s="313">
        <v>191</v>
      </c>
      <c r="P178" s="484" t="s">
        <v>291</v>
      </c>
      <c r="Q178" s="480">
        <v>79</v>
      </c>
      <c r="R178" s="482">
        <v>78</v>
      </c>
      <c r="S178" s="482">
        <v>75</v>
      </c>
      <c r="T178" s="314">
        <v>38</v>
      </c>
      <c r="V178" s="313" t="s">
        <v>57</v>
      </c>
      <c r="W178" s="484" t="s">
        <v>57</v>
      </c>
      <c r="X178" s="482" t="s">
        <v>57</v>
      </c>
      <c r="Y178" s="571" t="s">
        <v>57</v>
      </c>
      <c r="Z178" s="482" t="s">
        <v>57</v>
      </c>
      <c r="AA178" s="314" t="s">
        <v>57</v>
      </c>
    </row>
    <row r="179" spans="1:27" x14ac:dyDescent="0.25">
      <c r="A179" s="290" t="s">
        <v>111</v>
      </c>
      <c r="B179" s="223" t="s">
        <v>209</v>
      </c>
      <c r="C179" s="559">
        <v>248</v>
      </c>
      <c r="D179" s="313">
        <v>1545</v>
      </c>
      <c r="E179" s="313">
        <v>1807</v>
      </c>
      <c r="F179" s="313">
        <v>963</v>
      </c>
      <c r="G179" s="313">
        <v>1153</v>
      </c>
      <c r="H179" s="313">
        <v>569</v>
      </c>
      <c r="I179" s="313">
        <v>582</v>
      </c>
      <c r="J179" s="313">
        <v>447</v>
      </c>
      <c r="K179" s="313">
        <v>516</v>
      </c>
      <c r="L179" s="313">
        <v>2114</v>
      </c>
      <c r="M179" s="313">
        <v>2300</v>
      </c>
      <c r="N179" s="484">
        <v>2705</v>
      </c>
      <c r="O179" s="313">
        <v>1807</v>
      </c>
      <c r="P179" s="484">
        <v>1921</v>
      </c>
      <c r="Q179" s="480">
        <v>493</v>
      </c>
      <c r="R179" s="481">
        <v>654</v>
      </c>
      <c r="S179" s="482">
        <v>621</v>
      </c>
      <c r="T179" s="314">
        <v>532</v>
      </c>
      <c r="V179" s="313">
        <v>2705</v>
      </c>
      <c r="W179" s="484">
        <v>784</v>
      </c>
      <c r="X179" s="482">
        <v>570</v>
      </c>
      <c r="Y179" s="571">
        <v>1351</v>
      </c>
      <c r="Z179" s="482">
        <v>724</v>
      </c>
      <c r="AA179" s="314">
        <v>627</v>
      </c>
    </row>
    <row r="180" spans="1:27" x14ac:dyDescent="0.25">
      <c r="A180" s="290" t="s">
        <v>123</v>
      </c>
      <c r="B180" s="223" t="s">
        <v>209</v>
      </c>
      <c r="C180" s="559">
        <v>66</v>
      </c>
      <c r="D180" s="313">
        <v>180</v>
      </c>
      <c r="E180" s="313">
        <v>193</v>
      </c>
      <c r="F180" s="313">
        <v>119</v>
      </c>
      <c r="G180" s="313">
        <v>129</v>
      </c>
      <c r="H180" s="313">
        <v>62</v>
      </c>
      <c r="I180" s="313">
        <v>61</v>
      </c>
      <c r="J180" s="313">
        <v>61</v>
      </c>
      <c r="K180" s="313">
        <v>58</v>
      </c>
      <c r="L180" s="313">
        <v>242</v>
      </c>
      <c r="M180" s="313">
        <v>249</v>
      </c>
      <c r="N180" s="484">
        <v>275</v>
      </c>
      <c r="O180" s="313">
        <v>193</v>
      </c>
      <c r="P180" s="484">
        <v>220</v>
      </c>
      <c r="Q180" s="480">
        <v>56</v>
      </c>
      <c r="R180" s="482">
        <v>64</v>
      </c>
      <c r="S180" s="482">
        <v>65</v>
      </c>
      <c r="T180" s="314">
        <v>64</v>
      </c>
      <c r="V180" s="313">
        <v>275</v>
      </c>
      <c r="W180" s="484">
        <v>55</v>
      </c>
      <c r="X180" s="482">
        <v>69</v>
      </c>
      <c r="Y180" s="571">
        <v>151</v>
      </c>
      <c r="Z180" s="482">
        <v>79</v>
      </c>
      <c r="AA180" s="314">
        <v>72</v>
      </c>
    </row>
    <row r="181" spans="1:27" ht="15" customHeight="1" x14ac:dyDescent="0.25">
      <c r="A181" s="256"/>
      <c r="B181" s="223"/>
      <c r="C181" s="524"/>
      <c r="D181" s="227"/>
      <c r="E181" s="227"/>
      <c r="F181" s="227"/>
      <c r="G181" s="227"/>
      <c r="H181" s="227"/>
      <c r="I181" s="227"/>
      <c r="J181" s="227"/>
      <c r="K181" s="227"/>
      <c r="L181" s="227"/>
      <c r="M181" s="227"/>
      <c r="N181" s="395"/>
      <c r="O181" s="227"/>
      <c r="P181" s="395"/>
      <c r="Q181" s="377"/>
      <c r="R181" s="223"/>
      <c r="S181" s="223"/>
      <c r="T181" s="217"/>
      <c r="V181" s="227"/>
      <c r="W181" s="395"/>
      <c r="X181" s="223"/>
      <c r="Y181" s="228"/>
      <c r="Z181" s="223"/>
      <c r="AA181" s="217"/>
    </row>
    <row r="182" spans="1:27" x14ac:dyDescent="0.25">
      <c r="A182" s="258" t="s">
        <v>216</v>
      </c>
      <c r="B182" s="261" t="s">
        <v>209</v>
      </c>
      <c r="C182" s="557">
        <v>627</v>
      </c>
      <c r="D182" s="311">
        <v>1849</v>
      </c>
      <c r="E182" s="311">
        <v>1972</v>
      </c>
      <c r="F182" s="311">
        <v>1367</v>
      </c>
      <c r="G182" s="311">
        <v>1370</v>
      </c>
      <c r="H182" s="311">
        <v>724</v>
      </c>
      <c r="I182" s="311">
        <v>482</v>
      </c>
      <c r="J182" s="311">
        <v>715</v>
      </c>
      <c r="K182" s="311">
        <v>652</v>
      </c>
      <c r="L182" s="311">
        <v>2573</v>
      </c>
      <c r="M182" s="311">
        <v>2843</v>
      </c>
      <c r="N182" s="438">
        <v>2757</v>
      </c>
      <c r="O182" s="311">
        <v>1972</v>
      </c>
      <c r="P182" s="438">
        <v>2031</v>
      </c>
      <c r="Q182" s="477">
        <v>871</v>
      </c>
      <c r="R182" s="478">
        <v>602</v>
      </c>
      <c r="S182" s="439">
        <v>585</v>
      </c>
      <c r="T182" s="286">
        <v>785</v>
      </c>
      <c r="V182" s="311">
        <v>2757</v>
      </c>
      <c r="W182" s="438">
        <v>726</v>
      </c>
      <c r="X182" s="439">
        <v>676</v>
      </c>
      <c r="Y182" s="569">
        <v>1355</v>
      </c>
      <c r="Z182" s="439">
        <v>636</v>
      </c>
      <c r="AA182" s="286">
        <v>719</v>
      </c>
    </row>
    <row r="183" spans="1:27" x14ac:dyDescent="0.25">
      <c r="A183" s="290" t="s">
        <v>155</v>
      </c>
      <c r="B183" s="223" t="s">
        <v>209</v>
      </c>
      <c r="C183" s="536" t="s">
        <v>336</v>
      </c>
      <c r="D183" s="227" t="s">
        <v>336</v>
      </c>
      <c r="E183" s="227">
        <v>45</v>
      </c>
      <c r="F183" s="485" t="s">
        <v>336</v>
      </c>
      <c r="G183" s="485">
        <v>19</v>
      </c>
      <c r="H183" s="249" t="s">
        <v>336</v>
      </c>
      <c r="I183" s="227" t="s">
        <v>336</v>
      </c>
      <c r="J183" s="227" t="s">
        <v>336</v>
      </c>
      <c r="K183" s="227" t="s">
        <v>336</v>
      </c>
      <c r="L183" s="249" t="s">
        <v>336</v>
      </c>
      <c r="M183" s="227">
        <v>53</v>
      </c>
      <c r="N183" s="484">
        <v>0</v>
      </c>
      <c r="O183" s="485">
        <v>45</v>
      </c>
      <c r="P183" s="484" t="s">
        <v>291</v>
      </c>
      <c r="Q183" s="377">
        <v>8</v>
      </c>
      <c r="R183" s="487">
        <v>26</v>
      </c>
      <c r="S183" s="487">
        <v>13</v>
      </c>
      <c r="T183" s="488">
        <v>6</v>
      </c>
      <c r="V183" s="485">
        <v>0</v>
      </c>
      <c r="W183" s="484" t="s">
        <v>57</v>
      </c>
      <c r="X183" s="482" t="s">
        <v>57</v>
      </c>
      <c r="Y183" s="571" t="s">
        <v>57</v>
      </c>
      <c r="Z183" s="482" t="s">
        <v>57</v>
      </c>
      <c r="AA183" s="314" t="s">
        <v>57</v>
      </c>
    </row>
    <row r="184" spans="1:27" x14ac:dyDescent="0.25">
      <c r="A184" s="290" t="s">
        <v>176</v>
      </c>
      <c r="B184" s="223" t="s">
        <v>209</v>
      </c>
      <c r="C184" s="536" t="s">
        <v>336</v>
      </c>
      <c r="D184" s="227" t="s">
        <v>336</v>
      </c>
      <c r="E184" s="227">
        <v>34</v>
      </c>
      <c r="F184" s="485" t="s">
        <v>336</v>
      </c>
      <c r="G184" s="485">
        <v>19</v>
      </c>
      <c r="H184" s="249" t="s">
        <v>336</v>
      </c>
      <c r="I184" s="227" t="s">
        <v>336</v>
      </c>
      <c r="J184" s="227" t="s">
        <v>336</v>
      </c>
      <c r="K184" s="227" t="s">
        <v>336</v>
      </c>
      <c r="L184" s="249" t="s">
        <v>336</v>
      </c>
      <c r="M184" s="227">
        <v>41</v>
      </c>
      <c r="N184" s="484" t="s">
        <v>57</v>
      </c>
      <c r="O184" s="485">
        <v>34</v>
      </c>
      <c r="P184" s="484" t="s">
        <v>291</v>
      </c>
      <c r="Q184" s="377">
        <v>7</v>
      </c>
      <c r="R184" s="487">
        <v>15</v>
      </c>
      <c r="S184" s="487">
        <v>19</v>
      </c>
      <c r="T184" s="488" t="s">
        <v>57</v>
      </c>
      <c r="V184" s="485" t="s">
        <v>57</v>
      </c>
      <c r="W184" s="484" t="s">
        <v>57</v>
      </c>
      <c r="X184" s="482" t="s">
        <v>57</v>
      </c>
      <c r="Y184" s="571" t="s">
        <v>57</v>
      </c>
      <c r="Z184" s="482" t="s">
        <v>57</v>
      </c>
      <c r="AA184" s="314" t="s">
        <v>57</v>
      </c>
    </row>
    <row r="185" spans="1:27" x14ac:dyDescent="0.25">
      <c r="A185" s="290" t="s">
        <v>111</v>
      </c>
      <c r="B185" s="223" t="s">
        <v>209</v>
      </c>
      <c r="C185" s="536" t="s">
        <v>336</v>
      </c>
      <c r="D185" s="227" t="s">
        <v>336</v>
      </c>
      <c r="E185" s="227">
        <v>1688</v>
      </c>
      <c r="F185" s="227" t="s">
        <v>336</v>
      </c>
      <c r="G185" s="227">
        <v>1200</v>
      </c>
      <c r="H185" s="249" t="s">
        <v>336</v>
      </c>
      <c r="I185" s="227" t="s">
        <v>336</v>
      </c>
      <c r="J185" s="227" t="s">
        <v>336</v>
      </c>
      <c r="K185" s="227" t="s">
        <v>336</v>
      </c>
      <c r="L185" s="249" t="s">
        <v>336</v>
      </c>
      <c r="M185" s="227">
        <v>2473</v>
      </c>
      <c r="N185" s="377">
        <v>2538</v>
      </c>
      <c r="O185" s="227">
        <v>1688</v>
      </c>
      <c r="P185" s="377">
        <v>1872</v>
      </c>
      <c r="Q185" s="377">
        <v>785</v>
      </c>
      <c r="R185" s="222">
        <v>488</v>
      </c>
      <c r="S185" s="376">
        <v>485</v>
      </c>
      <c r="T185" s="216">
        <v>715</v>
      </c>
      <c r="V185" s="227">
        <v>2538</v>
      </c>
      <c r="W185" s="377">
        <v>666</v>
      </c>
      <c r="X185" s="376">
        <v>604</v>
      </c>
      <c r="Y185" s="227">
        <v>1268</v>
      </c>
      <c r="Z185" s="376">
        <v>558</v>
      </c>
      <c r="AA185" s="216">
        <v>710</v>
      </c>
    </row>
    <row r="186" spans="1:27" x14ac:dyDescent="0.25">
      <c r="A186" s="290" t="s">
        <v>123</v>
      </c>
      <c r="B186" s="223" t="s">
        <v>209</v>
      </c>
      <c r="C186" s="536" t="s">
        <v>336</v>
      </c>
      <c r="D186" s="227" t="s">
        <v>336</v>
      </c>
      <c r="E186" s="227">
        <v>205</v>
      </c>
      <c r="F186" s="227" t="s">
        <v>336</v>
      </c>
      <c r="G186" s="227">
        <v>132</v>
      </c>
      <c r="H186" s="249" t="s">
        <v>336</v>
      </c>
      <c r="I186" s="227" t="s">
        <v>336</v>
      </c>
      <c r="J186" s="227" t="s">
        <v>336</v>
      </c>
      <c r="K186" s="227" t="s">
        <v>336</v>
      </c>
      <c r="L186" s="249" t="s">
        <v>336</v>
      </c>
      <c r="M186" s="227">
        <v>276</v>
      </c>
      <c r="N186" s="377">
        <v>219</v>
      </c>
      <c r="O186" s="227">
        <v>205</v>
      </c>
      <c r="P186" s="377">
        <v>159</v>
      </c>
      <c r="Q186" s="377">
        <v>71</v>
      </c>
      <c r="R186" s="222">
        <v>73</v>
      </c>
      <c r="S186" s="376">
        <v>68</v>
      </c>
      <c r="T186" s="216">
        <v>64</v>
      </c>
      <c r="V186" s="227">
        <v>219</v>
      </c>
      <c r="W186" s="377">
        <v>60</v>
      </c>
      <c r="X186" s="376">
        <v>72</v>
      </c>
      <c r="Y186" s="227">
        <v>87</v>
      </c>
      <c r="Z186" s="376">
        <v>78</v>
      </c>
      <c r="AA186" s="216">
        <v>9</v>
      </c>
    </row>
    <row r="187" spans="1:27" x14ac:dyDescent="0.25">
      <c r="A187" s="205" t="s">
        <v>284</v>
      </c>
      <c r="B187" s="208"/>
    </row>
    <row r="188" spans="1:27" x14ac:dyDescent="0.25">
      <c r="A188" s="196"/>
    </row>
  </sheetData>
  <pageMargins left="0.75" right="0.8" top="1" bottom="1" header="0.5" footer="0.5"/>
  <pageSetup paperSize="8" scale="59" fitToHeight="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0" tint="-0.14999847407452621"/>
    <pageSetUpPr fitToPage="1"/>
  </sheetPr>
  <dimension ref="A1:G35"/>
  <sheetViews>
    <sheetView workbookViewId="0">
      <pane xSplit="1" topLeftCell="B1" activePane="topRight" state="frozen"/>
      <selection activeCell="D40" sqref="D40"/>
      <selection pane="topRight"/>
    </sheetView>
  </sheetViews>
  <sheetFormatPr defaultColWidth="8.85546875" defaultRowHeight="12.75" x14ac:dyDescent="0.2"/>
  <cols>
    <col min="1" max="1" width="44.5703125" style="13" bestFit="1" customWidth="1"/>
    <col min="2" max="4" width="7.42578125" style="13" customWidth="1"/>
    <col min="5" max="16384" width="8.85546875" style="13"/>
  </cols>
  <sheetData>
    <row r="1" spans="1:7" ht="15.75" x14ac:dyDescent="0.25">
      <c r="A1" s="23" t="s">
        <v>42</v>
      </c>
    </row>
    <row r="2" spans="1:7" ht="15.6" customHeight="1" x14ac:dyDescent="0.2">
      <c r="A2" s="3" t="s">
        <v>372</v>
      </c>
      <c r="B2" s="154"/>
    </row>
    <row r="3" spans="1:7" x14ac:dyDescent="0.2">
      <c r="A3" s="24" t="s">
        <v>89</v>
      </c>
      <c r="B3" s="126" t="s">
        <v>122</v>
      </c>
      <c r="C3" s="126" t="s">
        <v>134</v>
      </c>
      <c r="D3" s="126" t="s">
        <v>143</v>
      </c>
      <c r="E3" s="126" t="s">
        <v>313</v>
      </c>
      <c r="F3" s="126" t="s">
        <v>357</v>
      </c>
    </row>
    <row r="4" spans="1:7" x14ac:dyDescent="0.2">
      <c r="A4" s="1" t="s">
        <v>115</v>
      </c>
      <c r="B4" s="14"/>
      <c r="C4" s="14"/>
      <c r="D4" s="14"/>
      <c r="E4" s="592"/>
      <c r="F4" s="592"/>
      <c r="G4" s="116"/>
    </row>
    <row r="5" spans="1:7" x14ac:dyDescent="0.2">
      <c r="A5" s="3" t="s">
        <v>43</v>
      </c>
      <c r="B5" s="27">
        <v>95</v>
      </c>
      <c r="C5" s="27">
        <v>76</v>
      </c>
      <c r="D5" s="27">
        <v>104</v>
      </c>
      <c r="E5" s="621">
        <v>193</v>
      </c>
      <c r="F5" s="621"/>
      <c r="G5" s="116"/>
    </row>
    <row r="6" spans="1:7" x14ac:dyDescent="0.2">
      <c r="A6" s="3" t="s">
        <v>47</v>
      </c>
      <c r="B6" s="26">
        <v>72</v>
      </c>
      <c r="C6" s="26">
        <v>68</v>
      </c>
      <c r="D6" s="26">
        <v>70</v>
      </c>
      <c r="E6" s="600">
        <v>93</v>
      </c>
      <c r="F6" s="600"/>
      <c r="G6" s="116"/>
    </row>
    <row r="7" spans="1:7" x14ac:dyDescent="0.2">
      <c r="A7" s="3" t="s">
        <v>45</v>
      </c>
      <c r="B7" s="141">
        <v>83</v>
      </c>
      <c r="C7" s="141">
        <v>69</v>
      </c>
      <c r="D7" s="515">
        <v>54</v>
      </c>
      <c r="E7" s="622">
        <v>75</v>
      </c>
      <c r="F7" s="622"/>
      <c r="G7" s="116"/>
    </row>
    <row r="8" spans="1:7" x14ac:dyDescent="0.2">
      <c r="A8" s="3" t="s">
        <v>133</v>
      </c>
      <c r="B8" s="27">
        <v>85</v>
      </c>
      <c r="C8" s="27">
        <v>81</v>
      </c>
      <c r="D8" s="516">
        <v>68</v>
      </c>
      <c r="E8" s="623">
        <v>64</v>
      </c>
      <c r="F8" s="623"/>
      <c r="G8" s="116"/>
    </row>
    <row r="9" spans="1:7" x14ac:dyDescent="0.2">
      <c r="A9" s="3" t="s">
        <v>314</v>
      </c>
      <c r="B9" s="27">
        <v>17</v>
      </c>
      <c r="C9" s="27">
        <v>20</v>
      </c>
      <c r="D9" s="516">
        <v>19</v>
      </c>
      <c r="E9" s="623">
        <v>42</v>
      </c>
      <c r="F9" s="623"/>
      <c r="G9" s="116"/>
    </row>
    <row r="10" spans="1:7" x14ac:dyDescent="0.2">
      <c r="A10" s="3" t="s">
        <v>110</v>
      </c>
      <c r="B10" s="27">
        <v>1</v>
      </c>
      <c r="C10" s="27">
        <v>2</v>
      </c>
      <c r="D10" s="516">
        <v>3</v>
      </c>
      <c r="E10" s="623">
        <v>12</v>
      </c>
      <c r="F10" s="623"/>
      <c r="G10" s="116"/>
    </row>
    <row r="11" spans="1:7" x14ac:dyDescent="0.2">
      <c r="A11" s="3" t="s">
        <v>44</v>
      </c>
      <c r="B11" s="27">
        <v>36</v>
      </c>
      <c r="C11" s="27">
        <v>47</v>
      </c>
      <c r="D11" s="27">
        <v>80</v>
      </c>
      <c r="E11" s="621">
        <v>183</v>
      </c>
      <c r="F11" s="621"/>
      <c r="G11" s="116"/>
    </row>
    <row r="12" spans="1:7" x14ac:dyDescent="0.2">
      <c r="A12" s="3" t="s">
        <v>109</v>
      </c>
      <c r="B12" s="26">
        <v>86</v>
      </c>
      <c r="C12" s="26">
        <v>61</v>
      </c>
      <c r="D12" s="26">
        <v>102</v>
      </c>
      <c r="E12" s="600">
        <v>162</v>
      </c>
      <c r="F12" s="600"/>
      <c r="G12" s="116"/>
    </row>
    <row r="13" spans="1:7" x14ac:dyDescent="0.2">
      <c r="A13" s="3" t="s">
        <v>251</v>
      </c>
      <c r="B13" s="26">
        <v>-19</v>
      </c>
      <c r="C13" s="27">
        <v>-23</v>
      </c>
      <c r="D13" s="27">
        <v>-87</v>
      </c>
      <c r="E13" s="621">
        <v>-69</v>
      </c>
      <c r="F13" s="621"/>
      <c r="G13" s="116"/>
    </row>
    <row r="14" spans="1:7" x14ac:dyDescent="0.2">
      <c r="A14" s="3" t="s">
        <v>135</v>
      </c>
      <c r="B14" s="16" t="s">
        <v>57</v>
      </c>
      <c r="C14" s="16">
        <v>28</v>
      </c>
      <c r="D14" s="16" t="s">
        <v>57</v>
      </c>
      <c r="E14" s="117" t="s">
        <v>57</v>
      </c>
      <c r="F14" s="117"/>
      <c r="G14" s="116"/>
    </row>
    <row r="15" spans="1:7" x14ac:dyDescent="0.2">
      <c r="A15" s="136" t="s">
        <v>108</v>
      </c>
      <c r="B15" s="143">
        <v>456</v>
      </c>
      <c r="C15" s="143">
        <v>429</v>
      </c>
      <c r="D15" s="143">
        <v>413</v>
      </c>
      <c r="E15" s="624">
        <v>755</v>
      </c>
      <c r="F15" s="624">
        <v>1077</v>
      </c>
      <c r="G15" s="116"/>
    </row>
    <row r="16" spans="1:7" x14ac:dyDescent="0.2">
      <c r="A16" s="25" t="s">
        <v>114</v>
      </c>
      <c r="B16" s="142"/>
      <c r="C16" s="142"/>
      <c r="D16" s="142"/>
      <c r="E16" s="625"/>
      <c r="F16" s="625"/>
      <c r="G16" s="116"/>
    </row>
    <row r="17" spans="1:7" x14ac:dyDescent="0.2">
      <c r="A17" s="81"/>
      <c r="B17" s="99"/>
      <c r="C17" s="99"/>
      <c r="D17" s="99"/>
      <c r="E17" s="626"/>
      <c r="F17" s="626"/>
      <c r="G17" s="116"/>
    </row>
    <row r="18" spans="1:7" s="116" customFormat="1" ht="13.15" customHeight="1" x14ac:dyDescent="0.2">
      <c r="A18" s="114"/>
      <c r="B18" s="155"/>
    </row>
    <row r="19" spans="1:7" x14ac:dyDescent="0.2">
      <c r="A19" s="11"/>
      <c r="B19" s="126" t="s">
        <v>122</v>
      </c>
      <c r="C19" s="126" t="s">
        <v>134</v>
      </c>
      <c r="D19" s="126" t="s">
        <v>143</v>
      </c>
      <c r="E19" s="627" t="s">
        <v>313</v>
      </c>
      <c r="F19" s="627" t="s">
        <v>357</v>
      </c>
      <c r="G19" s="116"/>
    </row>
    <row r="20" spans="1:7" x14ac:dyDescent="0.2">
      <c r="A20" s="1" t="s">
        <v>5</v>
      </c>
      <c r="B20" s="101"/>
      <c r="C20" s="101"/>
      <c r="D20" s="101"/>
      <c r="E20" s="628"/>
      <c r="F20" s="628"/>
      <c r="G20" s="116"/>
    </row>
    <row r="21" spans="1:7" x14ac:dyDescent="0.2">
      <c r="A21" s="10" t="s">
        <v>47</v>
      </c>
      <c r="B21" s="16">
        <v>57</v>
      </c>
      <c r="C21" s="16">
        <v>54</v>
      </c>
      <c r="D21" s="16">
        <v>47</v>
      </c>
      <c r="E21" s="117">
        <v>51</v>
      </c>
      <c r="F21" s="117"/>
      <c r="G21" s="116"/>
    </row>
    <row r="22" spans="1:7" x14ac:dyDescent="0.2">
      <c r="A22" s="11" t="s">
        <v>118</v>
      </c>
      <c r="B22" s="16">
        <v>6</v>
      </c>
      <c r="C22" s="16">
        <v>14</v>
      </c>
      <c r="D22" s="16">
        <v>10</v>
      </c>
      <c r="E22" s="117">
        <v>12</v>
      </c>
      <c r="F22" s="117"/>
      <c r="G22" s="116"/>
    </row>
    <row r="23" spans="1:7" x14ac:dyDescent="0.2">
      <c r="A23" s="11" t="s">
        <v>49</v>
      </c>
      <c r="B23" s="16">
        <v>17</v>
      </c>
      <c r="C23" s="16">
        <v>14</v>
      </c>
      <c r="D23" s="16">
        <v>12</v>
      </c>
      <c r="E23" s="117">
        <v>11</v>
      </c>
      <c r="F23" s="117"/>
      <c r="G23" s="116"/>
    </row>
    <row r="24" spans="1:7" x14ac:dyDescent="0.2">
      <c r="A24" s="11" t="s">
        <v>46</v>
      </c>
      <c r="B24" s="16">
        <v>11</v>
      </c>
      <c r="C24" s="16">
        <v>8</v>
      </c>
      <c r="D24" s="16">
        <v>6</v>
      </c>
      <c r="E24" s="117">
        <v>7</v>
      </c>
      <c r="F24" s="117"/>
      <c r="G24" s="116"/>
    </row>
    <row r="25" spans="1:7" x14ac:dyDescent="0.2">
      <c r="A25" s="11" t="s">
        <v>51</v>
      </c>
      <c r="B25" s="16">
        <v>3</v>
      </c>
      <c r="C25" s="16">
        <v>6</v>
      </c>
      <c r="D25" s="16">
        <v>5</v>
      </c>
      <c r="E25" s="117">
        <v>6</v>
      </c>
      <c r="F25" s="117"/>
      <c r="G25" s="116"/>
    </row>
    <row r="26" spans="1:7" x14ac:dyDescent="0.2">
      <c r="A26" s="11" t="s">
        <v>252</v>
      </c>
      <c r="B26" s="16">
        <v>6</v>
      </c>
      <c r="C26" s="16">
        <v>2</v>
      </c>
      <c r="D26" s="16" t="s">
        <v>57</v>
      </c>
      <c r="E26" s="117" t="s">
        <v>57</v>
      </c>
      <c r="F26" s="117"/>
      <c r="G26" s="116"/>
    </row>
    <row r="27" spans="1:7" x14ac:dyDescent="0.2">
      <c r="A27" s="11" t="s">
        <v>52</v>
      </c>
      <c r="B27" s="16">
        <v>5</v>
      </c>
      <c r="C27" s="16">
        <v>5</v>
      </c>
      <c r="D27" s="16">
        <v>6</v>
      </c>
      <c r="E27" s="117">
        <v>5</v>
      </c>
      <c r="F27" s="117"/>
      <c r="G27" s="116"/>
    </row>
    <row r="28" spans="1:7" x14ac:dyDescent="0.2">
      <c r="A28" s="10" t="s">
        <v>48</v>
      </c>
      <c r="B28" s="16">
        <v>7</v>
      </c>
      <c r="C28" s="16">
        <v>5</v>
      </c>
      <c r="D28" s="16">
        <v>2</v>
      </c>
      <c r="E28" s="117">
        <v>5</v>
      </c>
      <c r="F28" s="117"/>
      <c r="G28" s="116"/>
    </row>
    <row r="29" spans="1:7" x14ac:dyDescent="0.2">
      <c r="A29" s="11" t="s">
        <v>121</v>
      </c>
      <c r="B29" s="16">
        <v>6</v>
      </c>
      <c r="C29" s="16">
        <v>5</v>
      </c>
      <c r="D29" s="16">
        <v>4</v>
      </c>
      <c r="E29" s="117">
        <v>4</v>
      </c>
      <c r="F29" s="117"/>
      <c r="G29" s="116"/>
    </row>
    <row r="30" spans="1:7" x14ac:dyDescent="0.2">
      <c r="A30" s="11" t="s">
        <v>50</v>
      </c>
      <c r="B30" s="16">
        <v>3</v>
      </c>
      <c r="C30" s="16">
        <v>2</v>
      </c>
      <c r="D30" s="16">
        <v>6</v>
      </c>
      <c r="E30" s="117">
        <v>1</v>
      </c>
      <c r="F30" s="117"/>
      <c r="G30" s="116"/>
    </row>
    <row r="31" spans="1:7" x14ac:dyDescent="0.2">
      <c r="A31" s="11" t="s">
        <v>53</v>
      </c>
      <c r="B31" s="117">
        <v>18</v>
      </c>
      <c r="C31" s="117">
        <v>11</v>
      </c>
      <c r="D31" s="117">
        <v>6</v>
      </c>
      <c r="E31" s="117">
        <v>6</v>
      </c>
      <c r="F31" s="117"/>
      <c r="G31" s="116"/>
    </row>
    <row r="32" spans="1:7" x14ac:dyDescent="0.2">
      <c r="A32" s="136" t="s">
        <v>108</v>
      </c>
      <c r="B32" s="137">
        <v>139</v>
      </c>
      <c r="C32" s="137">
        <v>126</v>
      </c>
      <c r="D32" s="137">
        <v>104</v>
      </c>
      <c r="E32" s="137">
        <v>108</v>
      </c>
      <c r="F32" s="137">
        <v>115</v>
      </c>
      <c r="G32" s="116"/>
    </row>
    <row r="33" spans="1:7" x14ac:dyDescent="0.2">
      <c r="A33" s="100"/>
      <c r="B33" s="106"/>
      <c r="C33" s="106"/>
      <c r="D33" s="106"/>
      <c r="E33" s="629"/>
      <c r="F33" s="629"/>
      <c r="G33" s="116"/>
    </row>
    <row r="35" spans="1:7" x14ac:dyDescent="0.2">
      <c r="A35" s="113"/>
    </row>
  </sheetData>
  <phoneticPr fontId="0" type="noConversion"/>
  <pageMargins left="0.75" right="0.8"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0" tint="-0.14999847407452621"/>
    <pageSetUpPr fitToPage="1"/>
  </sheetPr>
  <dimension ref="A1:L31"/>
  <sheetViews>
    <sheetView zoomScaleNormal="100" workbookViewId="0">
      <pane xSplit="1" topLeftCell="B1" activePane="topRight" state="frozen"/>
      <selection activeCell="D40" sqref="D40"/>
      <selection pane="topRight"/>
    </sheetView>
  </sheetViews>
  <sheetFormatPr defaultColWidth="8.85546875" defaultRowHeight="12.75" x14ac:dyDescent="0.2"/>
  <cols>
    <col min="1" max="1" width="45.140625" style="13" customWidth="1"/>
    <col min="2" max="4" width="7.85546875" style="13" customWidth="1"/>
    <col min="5" max="16384" width="8.85546875" style="13"/>
  </cols>
  <sheetData>
    <row r="1" spans="1:7" ht="15.6" customHeight="1" x14ac:dyDescent="0.25">
      <c r="A1" s="23" t="s">
        <v>71</v>
      </c>
    </row>
    <row r="2" spans="1:7" x14ac:dyDescent="0.2">
      <c r="A2" s="3" t="s">
        <v>372</v>
      </c>
      <c r="B2" s="144"/>
      <c r="C2" s="144"/>
      <c r="D2" s="144"/>
    </row>
    <row r="3" spans="1:7" x14ac:dyDescent="0.2">
      <c r="A3" s="14"/>
      <c r="B3" s="102" t="s">
        <v>334</v>
      </c>
      <c r="C3" s="102">
        <v>2015</v>
      </c>
      <c r="D3" s="102">
        <v>2016</v>
      </c>
      <c r="E3" s="102">
        <v>2017</v>
      </c>
      <c r="F3" s="102">
        <v>2018</v>
      </c>
    </row>
    <row r="4" spans="1:7" x14ac:dyDescent="0.2">
      <c r="A4" s="1" t="s">
        <v>64</v>
      </c>
      <c r="B4" s="93"/>
      <c r="C4" s="93"/>
      <c r="D4" s="93"/>
      <c r="E4" s="592"/>
      <c r="F4" s="592"/>
      <c r="G4" s="116"/>
    </row>
    <row r="5" spans="1:7" x14ac:dyDescent="0.2">
      <c r="A5" s="11" t="s">
        <v>61</v>
      </c>
      <c r="B5" s="118">
        <v>149</v>
      </c>
      <c r="C5" s="118">
        <v>165</v>
      </c>
      <c r="D5" s="118">
        <v>158</v>
      </c>
      <c r="E5" s="118">
        <v>150</v>
      </c>
      <c r="F5" s="118"/>
      <c r="G5" s="116"/>
    </row>
    <row r="6" spans="1:7" x14ac:dyDescent="0.2">
      <c r="A6" s="11" t="s">
        <v>62</v>
      </c>
      <c r="B6" s="118">
        <v>24</v>
      </c>
      <c r="C6" s="118">
        <v>22</v>
      </c>
      <c r="D6" s="118">
        <v>17</v>
      </c>
      <c r="E6" s="118">
        <v>19</v>
      </c>
      <c r="F6" s="118"/>
      <c r="G6" s="116"/>
    </row>
    <row r="7" spans="1:7" x14ac:dyDescent="0.2">
      <c r="A7" s="11" t="s">
        <v>253</v>
      </c>
      <c r="B7" s="118">
        <v>3</v>
      </c>
      <c r="C7" s="118">
        <v>2</v>
      </c>
      <c r="D7" s="118">
        <v>6</v>
      </c>
      <c r="E7" s="118">
        <v>1</v>
      </c>
      <c r="F7" s="118"/>
      <c r="G7" s="116"/>
    </row>
    <row r="8" spans="1:7" x14ac:dyDescent="0.2">
      <c r="A8" s="173" t="s">
        <v>105</v>
      </c>
      <c r="B8" s="176" t="s">
        <v>57</v>
      </c>
      <c r="C8" s="176" t="s">
        <v>57</v>
      </c>
      <c r="D8" s="176">
        <v>0</v>
      </c>
      <c r="E8" s="176" t="s">
        <v>57</v>
      </c>
      <c r="F8" s="176"/>
      <c r="G8" s="116"/>
    </row>
    <row r="9" spans="1:7" x14ac:dyDescent="0.2">
      <c r="A9" s="175" t="s">
        <v>72</v>
      </c>
      <c r="B9" s="145">
        <v>176</v>
      </c>
      <c r="C9" s="145">
        <v>189</v>
      </c>
      <c r="D9" s="145">
        <v>181</v>
      </c>
      <c r="E9" s="145">
        <v>170</v>
      </c>
      <c r="F9" s="145"/>
      <c r="G9" s="116"/>
    </row>
    <row r="10" spans="1:7" x14ac:dyDescent="0.2">
      <c r="A10" s="174" t="s">
        <v>330</v>
      </c>
      <c r="B10" s="93"/>
      <c r="C10" s="93"/>
      <c r="D10" s="93"/>
      <c r="E10" s="116"/>
      <c r="F10" s="116"/>
      <c r="G10" s="116"/>
    </row>
    <row r="11" spans="1:7" x14ac:dyDescent="0.2">
      <c r="A11" s="174"/>
      <c r="B11" s="93"/>
      <c r="C11" s="93"/>
      <c r="D11" s="93"/>
      <c r="E11" s="116"/>
      <c r="F11" s="116"/>
      <c r="G11" s="116"/>
    </row>
    <row r="12" spans="1:7" x14ac:dyDescent="0.2">
      <c r="A12" s="173"/>
      <c r="B12" s="518" t="s">
        <v>334</v>
      </c>
      <c r="C12" s="56">
        <v>2015</v>
      </c>
      <c r="D12" s="56">
        <v>2016</v>
      </c>
      <c r="E12" s="630">
        <v>2017</v>
      </c>
      <c r="F12" s="630"/>
      <c r="G12" s="116"/>
    </row>
    <row r="13" spans="1:7" x14ac:dyDescent="0.2">
      <c r="A13" s="12" t="s">
        <v>58</v>
      </c>
      <c r="B13" s="93"/>
      <c r="C13" s="93"/>
      <c r="D13" s="156"/>
      <c r="E13" s="631"/>
      <c r="F13" s="631"/>
      <c r="G13" s="116"/>
    </row>
    <row r="14" spans="1:7" x14ac:dyDescent="0.2">
      <c r="A14" s="11" t="s">
        <v>254</v>
      </c>
      <c r="B14" s="118" t="s">
        <v>57</v>
      </c>
      <c r="C14" s="118">
        <v>752</v>
      </c>
      <c r="D14" s="118">
        <v>1401</v>
      </c>
      <c r="E14" s="118">
        <v>1540</v>
      </c>
      <c r="F14" s="118"/>
      <c r="G14" s="116"/>
    </row>
    <row r="15" spans="1:7" x14ac:dyDescent="0.2">
      <c r="A15" s="11" t="s">
        <v>255</v>
      </c>
      <c r="B15" s="118" t="s">
        <v>57</v>
      </c>
      <c r="C15" s="118">
        <v>386</v>
      </c>
      <c r="D15" s="118">
        <v>992</v>
      </c>
      <c r="E15" s="118">
        <v>1490</v>
      </c>
      <c r="F15" s="118"/>
      <c r="G15" s="116"/>
    </row>
    <row r="16" spans="1:7" x14ac:dyDescent="0.2">
      <c r="A16" s="11" t="s">
        <v>316</v>
      </c>
      <c r="B16" s="118">
        <v>8251</v>
      </c>
      <c r="C16" s="118">
        <v>8674</v>
      </c>
      <c r="D16" s="118">
        <v>9311</v>
      </c>
      <c r="E16" s="118">
        <v>9552</v>
      </c>
      <c r="F16" s="118"/>
      <c r="G16" s="116"/>
    </row>
    <row r="17" spans="1:12" x14ac:dyDescent="0.2">
      <c r="A17" s="11" t="s">
        <v>256</v>
      </c>
      <c r="B17" s="118">
        <v>469</v>
      </c>
      <c r="C17" s="118">
        <v>15</v>
      </c>
      <c r="D17" s="118">
        <v>13</v>
      </c>
      <c r="E17" s="118">
        <v>16</v>
      </c>
      <c r="F17" s="118"/>
      <c r="G17" s="116"/>
    </row>
    <row r="18" spans="1:12" x14ac:dyDescent="0.2">
      <c r="A18" s="173" t="s">
        <v>257</v>
      </c>
      <c r="B18" s="176">
        <v>452</v>
      </c>
      <c r="C18" s="176">
        <v>376</v>
      </c>
      <c r="D18" s="176">
        <v>408</v>
      </c>
      <c r="E18" s="176">
        <v>405</v>
      </c>
      <c r="F18" s="176"/>
      <c r="G18" s="116"/>
    </row>
    <row r="19" spans="1:12" x14ac:dyDescent="0.2">
      <c r="A19" s="25" t="s">
        <v>59</v>
      </c>
      <c r="B19" s="115">
        <v>9172</v>
      </c>
      <c r="C19" s="115">
        <v>10203</v>
      </c>
      <c r="D19" s="115">
        <v>12125</v>
      </c>
      <c r="E19" s="115">
        <v>13003</v>
      </c>
      <c r="F19" s="115"/>
      <c r="G19" s="116"/>
    </row>
    <row r="20" spans="1:12" x14ac:dyDescent="0.2">
      <c r="A20" s="25"/>
      <c r="B20" s="57"/>
      <c r="C20" s="57"/>
      <c r="D20" s="93"/>
      <c r="E20" s="116"/>
      <c r="F20" s="116"/>
      <c r="G20" s="116"/>
    </row>
    <row r="21" spans="1:12" x14ac:dyDescent="0.2">
      <c r="A21" s="1" t="s">
        <v>73</v>
      </c>
      <c r="B21" s="93"/>
      <c r="C21" s="93"/>
      <c r="D21" s="500"/>
      <c r="E21" s="632"/>
      <c r="F21" s="632"/>
      <c r="G21" s="116"/>
    </row>
    <row r="22" spans="1:12" x14ac:dyDescent="0.2">
      <c r="A22" s="11" t="s">
        <v>317</v>
      </c>
      <c r="B22" s="15">
        <v>9126</v>
      </c>
      <c r="C22" s="15">
        <v>10161</v>
      </c>
      <c r="D22" s="15">
        <v>12089</v>
      </c>
      <c r="E22" s="118">
        <v>12964</v>
      </c>
      <c r="F22" s="118"/>
      <c r="G22" s="116"/>
    </row>
    <row r="23" spans="1:12" x14ac:dyDescent="0.2">
      <c r="A23" s="11" t="s">
        <v>60</v>
      </c>
      <c r="B23" s="15">
        <v>32</v>
      </c>
      <c r="C23" s="15">
        <v>35</v>
      </c>
      <c r="D23" s="15">
        <v>33</v>
      </c>
      <c r="E23" s="118">
        <v>32</v>
      </c>
      <c r="F23" s="118"/>
      <c r="G23" s="116"/>
    </row>
    <row r="24" spans="1:12" x14ac:dyDescent="0.2">
      <c r="A24" s="11" t="s">
        <v>319</v>
      </c>
      <c r="B24" s="15">
        <v>14</v>
      </c>
      <c r="C24" s="15">
        <v>7</v>
      </c>
      <c r="D24" s="15">
        <v>3</v>
      </c>
      <c r="E24" s="118">
        <v>7</v>
      </c>
      <c r="F24" s="118"/>
      <c r="G24" s="116"/>
    </row>
    <row r="26" spans="1:12" x14ac:dyDescent="0.2">
      <c r="A26" s="517" t="s">
        <v>380</v>
      </c>
      <c r="B26" s="116"/>
      <c r="C26" s="116"/>
      <c r="D26" s="116"/>
      <c r="E26" s="116"/>
      <c r="F26" s="116"/>
      <c r="G26" s="116"/>
      <c r="H26" s="116"/>
      <c r="I26" s="116"/>
      <c r="J26" s="116"/>
      <c r="K26" s="116"/>
      <c r="L26" s="116"/>
    </row>
    <row r="27" spans="1:12" x14ac:dyDescent="0.2">
      <c r="A27" s="517" t="s">
        <v>333</v>
      </c>
      <c r="B27" s="116"/>
      <c r="C27" s="116"/>
      <c r="D27" s="116"/>
      <c r="E27" s="116"/>
      <c r="F27" s="116"/>
      <c r="G27" s="116"/>
      <c r="H27" s="116"/>
      <c r="I27" s="116"/>
    </row>
    <row r="28" spans="1:12" x14ac:dyDescent="0.2">
      <c r="A28" s="517" t="s">
        <v>318</v>
      </c>
      <c r="B28" s="116"/>
      <c r="C28" s="116"/>
      <c r="D28" s="116"/>
      <c r="E28" s="116"/>
      <c r="F28" s="116"/>
      <c r="G28" s="116"/>
      <c r="H28" s="116"/>
      <c r="I28" s="116"/>
    </row>
    <row r="29" spans="1:12" s="116" customFormat="1" x14ac:dyDescent="0.2">
      <c r="A29" s="517" t="s">
        <v>258</v>
      </c>
    </row>
    <row r="30" spans="1:12" x14ac:dyDescent="0.2">
      <c r="A30" s="517"/>
      <c r="B30" s="116"/>
      <c r="C30" s="116"/>
      <c r="D30" s="116"/>
      <c r="E30" s="116"/>
      <c r="F30" s="116"/>
      <c r="G30" s="116"/>
      <c r="H30" s="116"/>
      <c r="I30" s="116"/>
    </row>
    <row r="31" spans="1:12" x14ac:dyDescent="0.2">
      <c r="A31" s="116"/>
      <c r="B31" s="116"/>
      <c r="C31" s="116"/>
      <c r="D31" s="116"/>
      <c r="E31" s="116"/>
      <c r="F31" s="116"/>
      <c r="G31" s="116"/>
      <c r="H31" s="116"/>
      <c r="I31" s="116"/>
    </row>
  </sheetData>
  <phoneticPr fontId="0" type="noConversion"/>
  <pageMargins left="0.75" right="0.8"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0" tint="-0.14999847407452621"/>
    <pageSetUpPr fitToPage="1"/>
  </sheetPr>
  <dimension ref="A1:I19"/>
  <sheetViews>
    <sheetView zoomScaleNormal="100" workbookViewId="0">
      <pane xSplit="1" topLeftCell="B1" activePane="topRight" state="frozen"/>
      <selection activeCell="D40" sqref="D40"/>
      <selection pane="topRight"/>
    </sheetView>
  </sheetViews>
  <sheetFormatPr defaultColWidth="9.140625" defaultRowHeight="12.75" x14ac:dyDescent="0.2"/>
  <cols>
    <col min="1" max="1" width="36.28515625" style="13" customWidth="1"/>
    <col min="2" max="2" width="31.42578125" style="13" customWidth="1"/>
    <col min="3" max="16384" width="9.140625" style="13"/>
  </cols>
  <sheetData>
    <row r="1" spans="1:9" ht="15.75" x14ac:dyDescent="0.25">
      <c r="A1" s="23" t="s">
        <v>88</v>
      </c>
      <c r="F1" s="116"/>
      <c r="G1" s="116"/>
      <c r="H1" s="116"/>
      <c r="I1" s="116"/>
    </row>
    <row r="2" spans="1:9" x14ac:dyDescent="0.2">
      <c r="A2" s="32"/>
      <c r="B2" s="32"/>
      <c r="C2" s="40">
        <v>2014</v>
      </c>
      <c r="D2" s="40">
        <v>2015</v>
      </c>
      <c r="E2" s="40">
        <v>2016</v>
      </c>
      <c r="F2" s="633">
        <v>2017</v>
      </c>
      <c r="G2" s="633">
        <v>2018</v>
      </c>
      <c r="H2" s="116"/>
      <c r="I2" s="116"/>
    </row>
    <row r="3" spans="1:9" x14ac:dyDescent="0.2">
      <c r="A3" s="32" t="s">
        <v>375</v>
      </c>
      <c r="B3" s="32"/>
      <c r="C3" s="182">
        <v>355</v>
      </c>
      <c r="D3" s="182">
        <v>208</v>
      </c>
      <c r="E3" s="182">
        <v>492</v>
      </c>
      <c r="F3" s="634">
        <v>1235</v>
      </c>
      <c r="G3" s="678" t="s">
        <v>336</v>
      </c>
      <c r="H3" s="116"/>
      <c r="I3" s="116"/>
    </row>
    <row r="4" spans="1:9" ht="13.5" x14ac:dyDescent="0.2">
      <c r="A4" s="183" t="s">
        <v>259</v>
      </c>
      <c r="B4" s="183"/>
      <c r="C4" s="184" t="s">
        <v>57</v>
      </c>
      <c r="D4" s="184">
        <v>-6</v>
      </c>
      <c r="E4" s="184">
        <v>-141</v>
      </c>
      <c r="F4" s="184">
        <v>-197</v>
      </c>
      <c r="G4" s="184" t="s">
        <v>336</v>
      </c>
      <c r="H4" s="116"/>
      <c r="I4" s="116"/>
    </row>
    <row r="5" spans="1:9" ht="13.5" x14ac:dyDescent="0.2">
      <c r="A5" s="32" t="s">
        <v>376</v>
      </c>
      <c r="B5" s="32"/>
      <c r="C5" s="185">
        <v>355</v>
      </c>
      <c r="D5" s="49">
        <v>202</v>
      </c>
      <c r="E5" s="49">
        <v>351</v>
      </c>
      <c r="F5" s="185">
        <v>1038</v>
      </c>
      <c r="G5" s="185">
        <v>1310</v>
      </c>
      <c r="H5" s="116"/>
      <c r="I5" s="116"/>
    </row>
    <row r="6" spans="1:9" x14ac:dyDescent="0.2">
      <c r="A6" s="32"/>
      <c r="B6" s="32"/>
      <c r="C6" s="32"/>
      <c r="D6" s="32"/>
      <c r="E6" s="32"/>
      <c r="F6" s="178"/>
      <c r="G6" s="178"/>
      <c r="H6" s="116"/>
      <c r="I6" s="116"/>
    </row>
    <row r="7" spans="1:9" s="116" customFormat="1" x14ac:dyDescent="0.2">
      <c r="A7" s="177" t="s">
        <v>75</v>
      </c>
      <c r="B7" s="178"/>
      <c r="C7" s="178"/>
      <c r="D7" s="178"/>
      <c r="E7" s="178"/>
      <c r="F7" s="178"/>
      <c r="G7" s="178"/>
    </row>
    <row r="8" spans="1:9" s="116" customFormat="1" x14ac:dyDescent="0.2">
      <c r="A8" s="177" t="s">
        <v>377</v>
      </c>
      <c r="B8" s="178"/>
      <c r="C8" s="178"/>
      <c r="D8" s="178"/>
      <c r="E8" s="178"/>
      <c r="F8" s="178"/>
      <c r="G8" s="178"/>
    </row>
    <row r="9" spans="1:9" s="116" customFormat="1" x14ac:dyDescent="0.2">
      <c r="A9" s="179" t="s">
        <v>155</v>
      </c>
      <c r="B9" s="178"/>
      <c r="C9" s="180">
        <v>-8</v>
      </c>
      <c r="D9" s="180">
        <v>-10</v>
      </c>
      <c r="E9" s="180">
        <v>67</v>
      </c>
      <c r="F9" s="180">
        <v>503</v>
      </c>
      <c r="G9" s="180">
        <v>520</v>
      </c>
    </row>
    <row r="10" spans="1:9" s="116" customFormat="1" x14ac:dyDescent="0.2">
      <c r="A10" s="179" t="s">
        <v>156</v>
      </c>
      <c r="B10" s="178"/>
      <c r="C10" s="180">
        <v>-6</v>
      </c>
      <c r="D10" s="180">
        <v>-3</v>
      </c>
      <c r="E10" s="180">
        <v>29</v>
      </c>
      <c r="F10" s="180">
        <v>189</v>
      </c>
      <c r="G10" s="180">
        <v>530</v>
      </c>
    </row>
    <row r="11" spans="1:9" s="116" customFormat="1" x14ac:dyDescent="0.2">
      <c r="A11" s="179" t="s">
        <v>315</v>
      </c>
      <c r="B11" s="178"/>
      <c r="C11" s="501">
        <v>399</v>
      </c>
      <c r="D11" s="501">
        <v>240</v>
      </c>
      <c r="E11" s="501">
        <v>279</v>
      </c>
      <c r="F11" s="501">
        <v>371</v>
      </c>
      <c r="G11" s="501">
        <v>284</v>
      </c>
    </row>
    <row r="12" spans="1:9" s="116" customFormat="1" ht="12" customHeight="1" x14ac:dyDescent="0.2">
      <c r="A12" s="179" t="s">
        <v>331</v>
      </c>
      <c r="B12" s="178"/>
      <c r="C12" s="180">
        <v>-30</v>
      </c>
      <c r="D12" s="180">
        <v>-25</v>
      </c>
      <c r="E12" s="180">
        <v>-24</v>
      </c>
      <c r="F12" s="180">
        <v>-25</v>
      </c>
      <c r="G12" s="180">
        <v>-24</v>
      </c>
    </row>
    <row r="13" spans="1:9" ht="13.5" x14ac:dyDescent="0.2">
      <c r="A13" s="32" t="s">
        <v>376</v>
      </c>
      <c r="C13" s="49">
        <v>355</v>
      </c>
      <c r="D13" s="49">
        <v>202</v>
      </c>
      <c r="E13" s="49">
        <v>351</v>
      </c>
      <c r="F13" s="185">
        <v>1038</v>
      </c>
      <c r="G13" s="185">
        <v>1310</v>
      </c>
      <c r="H13" s="116"/>
      <c r="I13" s="116"/>
    </row>
    <row r="14" spans="1:9" s="116" customFormat="1" ht="13.5" x14ac:dyDescent="0.2">
      <c r="A14" s="179" t="s">
        <v>260</v>
      </c>
      <c r="B14" s="178"/>
      <c r="C14" s="181">
        <v>201</v>
      </c>
      <c r="D14" s="180">
        <v>0</v>
      </c>
      <c r="E14" s="180">
        <v>0</v>
      </c>
      <c r="F14" s="180">
        <v>0</v>
      </c>
      <c r="G14" s="180"/>
    </row>
    <row r="17" spans="1:1" s="157" customFormat="1" ht="11.25" x14ac:dyDescent="0.15">
      <c r="A17" s="157" t="s">
        <v>267</v>
      </c>
    </row>
    <row r="18" spans="1:1" s="157" customFormat="1" ht="11.25" x14ac:dyDescent="0.15">
      <c r="A18" s="189" t="s">
        <v>320</v>
      </c>
    </row>
    <row r="19" spans="1:1" s="157" customFormat="1" ht="11.25" x14ac:dyDescent="0.15">
      <c r="A19" s="157" t="s">
        <v>268</v>
      </c>
    </row>
  </sheetData>
  <phoneticPr fontId="9" type="noConversion"/>
  <pageMargins left="0.75" right="0.8" top="1" bottom="1" header="0.5" footer="0.5"/>
  <pageSetup paperSize="9" scale="8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0" tint="-0.14999847407452621"/>
    <pageSetUpPr fitToPage="1"/>
  </sheetPr>
  <dimension ref="A1:J13"/>
  <sheetViews>
    <sheetView zoomScaleNormal="100" workbookViewId="0">
      <pane xSplit="1" topLeftCell="C1" activePane="topRight" state="frozen"/>
      <selection activeCell="D40" sqref="D40"/>
      <selection pane="topRight"/>
    </sheetView>
  </sheetViews>
  <sheetFormatPr defaultColWidth="8.85546875" defaultRowHeight="12.75" x14ac:dyDescent="0.2"/>
  <cols>
    <col min="1" max="1" width="85.5703125" style="13" customWidth="1"/>
    <col min="2" max="4" width="13.28515625" style="13" customWidth="1"/>
    <col min="5" max="5" width="17" style="13" customWidth="1"/>
    <col min="6" max="6" width="14.28515625" style="13" customWidth="1"/>
    <col min="7" max="7" width="10" style="13" bestFit="1" customWidth="1"/>
    <col min="8" max="16384" width="8.85546875" style="13"/>
  </cols>
  <sheetData>
    <row r="1" spans="1:10" ht="15.75" x14ac:dyDescent="0.25">
      <c r="A1" s="23" t="s">
        <v>66</v>
      </c>
    </row>
    <row r="2" spans="1:10" x14ac:dyDescent="0.2">
      <c r="E2" s="116"/>
      <c r="F2" s="116"/>
      <c r="G2" s="116"/>
      <c r="H2" s="116"/>
      <c r="I2" s="116"/>
      <c r="J2" s="116"/>
    </row>
    <row r="3" spans="1:10" x14ac:dyDescent="0.2">
      <c r="A3" s="3" t="s">
        <v>381</v>
      </c>
      <c r="E3" s="116"/>
      <c r="F3" s="116"/>
      <c r="G3" s="116"/>
      <c r="H3" s="116"/>
      <c r="I3" s="116"/>
      <c r="J3" s="116"/>
    </row>
    <row r="4" spans="1:10" x14ac:dyDescent="0.2">
      <c r="E4" s="116"/>
      <c r="F4" s="116"/>
      <c r="G4" s="116"/>
      <c r="H4" s="116"/>
      <c r="I4" s="116"/>
      <c r="J4" s="116"/>
    </row>
    <row r="5" spans="1:10" x14ac:dyDescent="0.2">
      <c r="A5" s="45"/>
      <c r="B5" s="36">
        <v>2014</v>
      </c>
      <c r="C5" s="36">
        <v>2015</v>
      </c>
      <c r="D5" s="36">
        <v>2016</v>
      </c>
      <c r="E5" s="635">
        <v>2017</v>
      </c>
      <c r="F5" s="635">
        <v>2018</v>
      </c>
      <c r="G5" s="116"/>
      <c r="H5" s="116"/>
      <c r="I5" s="116"/>
      <c r="J5" s="116"/>
    </row>
    <row r="6" spans="1:10" x14ac:dyDescent="0.2">
      <c r="A6" s="58" t="s">
        <v>261</v>
      </c>
      <c r="B6" s="34">
        <v>458379033</v>
      </c>
      <c r="C6" s="152">
        <v>458379033</v>
      </c>
      <c r="D6" s="158">
        <v>458379033</v>
      </c>
      <c r="E6" s="158">
        <v>458379033</v>
      </c>
      <c r="F6" s="158">
        <v>458379033</v>
      </c>
      <c r="G6" s="116"/>
      <c r="H6" s="116"/>
      <c r="I6" s="116"/>
      <c r="J6" s="116"/>
    </row>
    <row r="7" spans="1:10" x14ac:dyDescent="0.2">
      <c r="A7" s="58" t="s">
        <v>321</v>
      </c>
      <c r="B7" s="34">
        <v>446838267</v>
      </c>
      <c r="C7" s="34">
        <v>446261874</v>
      </c>
      <c r="D7" s="158">
        <v>446504093</v>
      </c>
      <c r="E7" s="158">
        <v>446658862</v>
      </c>
      <c r="F7" s="158">
        <v>447331406</v>
      </c>
      <c r="G7" s="116"/>
      <c r="H7" s="116"/>
      <c r="I7" s="116"/>
      <c r="J7" s="116"/>
    </row>
    <row r="8" spans="1:10" x14ac:dyDescent="0.2">
      <c r="A8" s="14"/>
      <c r="E8" s="116"/>
      <c r="F8" s="116"/>
      <c r="G8" s="116"/>
      <c r="H8" s="116"/>
      <c r="I8" s="116"/>
      <c r="J8" s="116"/>
    </row>
    <row r="9" spans="1:10" x14ac:dyDescent="0.2">
      <c r="E9" s="116"/>
      <c r="F9" s="116"/>
      <c r="G9" s="116"/>
      <c r="H9" s="116"/>
      <c r="I9" s="116"/>
      <c r="J9" s="116"/>
    </row>
    <row r="10" spans="1:10" x14ac:dyDescent="0.2">
      <c r="A10" s="31"/>
      <c r="B10" s="146"/>
      <c r="E10" s="116"/>
      <c r="F10" s="116"/>
      <c r="G10" s="116"/>
      <c r="H10" s="116"/>
      <c r="I10" s="116"/>
      <c r="J10" s="116"/>
    </row>
    <row r="11" spans="1:10" x14ac:dyDescent="0.2">
      <c r="A11" s="31"/>
      <c r="B11" s="146"/>
      <c r="E11" s="116"/>
      <c r="F11" s="116"/>
      <c r="G11" s="116"/>
      <c r="H11" s="116"/>
      <c r="I11" s="116"/>
      <c r="J11" s="116"/>
    </row>
    <row r="12" spans="1:10" x14ac:dyDescent="0.2">
      <c r="E12" s="116"/>
      <c r="F12" s="116"/>
      <c r="G12" s="116"/>
      <c r="H12" s="116"/>
      <c r="I12" s="116"/>
      <c r="J12" s="116"/>
    </row>
    <row r="13" spans="1:10" x14ac:dyDescent="0.2">
      <c r="E13" s="116"/>
      <c r="F13" s="116"/>
      <c r="G13" s="116"/>
      <c r="H13" s="116"/>
      <c r="I13" s="116"/>
      <c r="J13" s="116"/>
    </row>
  </sheetData>
  <phoneticPr fontId="9" type="noConversion"/>
  <pageMargins left="0.75" right="0.8" top="1" bottom="1" header="0.5" footer="0.5"/>
  <pageSetup paperSize="9" scale="61"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theme="0" tint="-0.14999847407452621"/>
    <pageSetUpPr fitToPage="1"/>
  </sheetPr>
  <dimension ref="A1:F33"/>
  <sheetViews>
    <sheetView workbookViewId="0"/>
  </sheetViews>
  <sheetFormatPr defaultColWidth="8.85546875" defaultRowHeight="12.75" x14ac:dyDescent="0.2"/>
  <cols>
    <col min="1" max="1" width="51.42578125" style="13" customWidth="1"/>
    <col min="2" max="2" width="18.85546875" style="13" bestFit="1" customWidth="1"/>
    <col min="3" max="3" width="12.5703125" style="13" bestFit="1" customWidth="1"/>
    <col min="4" max="4" width="12.28515625" style="13" bestFit="1" customWidth="1"/>
    <col min="5" max="6" width="10" style="13" bestFit="1" customWidth="1"/>
    <col min="7" max="16384" width="8.85546875" style="13"/>
  </cols>
  <sheetData>
    <row r="1" spans="1:6" ht="15.75" x14ac:dyDescent="0.25">
      <c r="A1" s="23" t="s">
        <v>65</v>
      </c>
      <c r="B1" s="116"/>
      <c r="C1" s="116"/>
      <c r="D1" s="116"/>
      <c r="E1" s="116"/>
      <c r="F1" s="116"/>
    </row>
    <row r="2" spans="1:6" x14ac:dyDescent="0.2">
      <c r="A2" s="51"/>
      <c r="B2" s="116"/>
      <c r="C2" s="116"/>
      <c r="D2" s="116"/>
      <c r="E2" s="116"/>
      <c r="F2" s="116"/>
    </row>
    <row r="3" spans="1:6" x14ac:dyDescent="0.2">
      <c r="B3" s="633" t="s">
        <v>63</v>
      </c>
      <c r="C3" s="633" t="s">
        <v>116</v>
      </c>
      <c r="D3" s="116"/>
      <c r="E3" s="116"/>
      <c r="F3" s="116"/>
    </row>
    <row r="4" spans="1:6" x14ac:dyDescent="0.2">
      <c r="A4" s="112" t="s">
        <v>361</v>
      </c>
      <c r="B4" s="636"/>
      <c r="C4" s="636"/>
      <c r="D4" s="116"/>
      <c r="E4" s="116"/>
      <c r="F4" s="116"/>
    </row>
    <row r="5" spans="1:6" x14ac:dyDescent="0.2">
      <c r="A5" s="147" t="s">
        <v>362</v>
      </c>
      <c r="B5" s="637">
        <v>6</v>
      </c>
      <c r="C5" s="638">
        <v>28</v>
      </c>
      <c r="D5" s="116"/>
      <c r="E5" s="116"/>
      <c r="F5" s="116"/>
    </row>
    <row r="6" spans="1:6" x14ac:dyDescent="0.2">
      <c r="A6" s="147"/>
      <c r="B6" s="637"/>
      <c r="C6" s="638"/>
      <c r="D6" s="116"/>
      <c r="E6" s="116"/>
      <c r="F6" s="116"/>
    </row>
    <row r="7" spans="1:6" x14ac:dyDescent="0.2">
      <c r="A7" s="113" t="s">
        <v>363</v>
      </c>
      <c r="B7" s="633"/>
      <c r="C7" s="633"/>
      <c r="D7" s="116"/>
      <c r="E7" s="116"/>
      <c r="F7" s="116"/>
    </row>
    <row r="8" spans="1:6" x14ac:dyDescent="0.2">
      <c r="A8" s="113"/>
      <c r="B8" s="633"/>
      <c r="C8" s="633"/>
      <c r="D8" s="116"/>
      <c r="E8" s="116"/>
      <c r="F8" s="116"/>
    </row>
    <row r="9" spans="1:6" x14ac:dyDescent="0.2">
      <c r="A9" s="112" t="s">
        <v>359</v>
      </c>
      <c r="B9" s="636"/>
      <c r="C9" s="636"/>
      <c r="D9" s="116"/>
      <c r="E9" s="116"/>
      <c r="F9" s="116"/>
    </row>
    <row r="10" spans="1:6" x14ac:dyDescent="0.2">
      <c r="A10" s="147"/>
      <c r="B10" s="638"/>
      <c r="C10" s="638"/>
      <c r="D10" s="116"/>
      <c r="E10" s="116"/>
      <c r="F10" s="116"/>
    </row>
    <row r="11" spans="1:6" x14ac:dyDescent="0.2">
      <c r="A11" s="147" t="s">
        <v>360</v>
      </c>
      <c r="B11" s="637">
        <v>6</v>
      </c>
      <c r="C11" s="638">
        <v>27</v>
      </c>
      <c r="D11" s="116"/>
      <c r="E11" s="116"/>
      <c r="F11" s="116"/>
    </row>
    <row r="12" spans="1:6" x14ac:dyDescent="0.2">
      <c r="A12" s="147"/>
      <c r="B12" s="637"/>
      <c r="C12" s="638"/>
      <c r="D12" s="116"/>
      <c r="E12" s="116"/>
      <c r="F12" s="116"/>
    </row>
    <row r="13" spans="1:6" x14ac:dyDescent="0.2">
      <c r="A13" s="113"/>
      <c r="B13" s="633"/>
      <c r="C13" s="633"/>
      <c r="D13" s="116"/>
      <c r="E13" s="116"/>
      <c r="F13" s="116"/>
    </row>
    <row r="14" spans="1:6" x14ac:dyDescent="0.2">
      <c r="A14" s="112" t="s">
        <v>323</v>
      </c>
      <c r="B14" s="636"/>
      <c r="C14" s="636"/>
      <c r="D14" s="116"/>
      <c r="E14" s="116"/>
      <c r="F14" s="116"/>
    </row>
    <row r="15" spans="1:6" x14ac:dyDescent="0.2">
      <c r="A15" s="147"/>
      <c r="B15" s="638"/>
      <c r="C15" s="638"/>
      <c r="D15" s="116"/>
      <c r="E15" s="116"/>
      <c r="F15" s="116"/>
    </row>
    <row r="16" spans="1:6" x14ac:dyDescent="0.2">
      <c r="A16" s="147" t="s">
        <v>324</v>
      </c>
      <c r="B16" s="638"/>
      <c r="C16" s="638"/>
      <c r="D16" s="116"/>
      <c r="E16" s="116"/>
      <c r="F16" s="116"/>
    </row>
    <row r="17" spans="1:6" x14ac:dyDescent="0.2">
      <c r="B17" s="633"/>
      <c r="C17" s="633"/>
      <c r="D17" s="116"/>
      <c r="E17" s="116"/>
      <c r="F17" s="116"/>
    </row>
    <row r="18" spans="1:6" x14ac:dyDescent="0.2">
      <c r="A18" s="112" t="s">
        <v>157</v>
      </c>
      <c r="B18" s="636"/>
      <c r="C18" s="636"/>
      <c r="D18" s="116"/>
      <c r="E18" s="116"/>
      <c r="F18" s="116"/>
    </row>
    <row r="19" spans="1:6" x14ac:dyDescent="0.2">
      <c r="A19" s="147"/>
      <c r="B19" s="638"/>
      <c r="C19" s="638"/>
      <c r="D19" s="116"/>
      <c r="E19" s="116"/>
      <c r="F19" s="116"/>
    </row>
    <row r="20" spans="1:6" x14ac:dyDescent="0.2">
      <c r="A20" s="147" t="s">
        <v>322</v>
      </c>
      <c r="B20" s="638"/>
      <c r="C20" s="638"/>
      <c r="D20" s="116"/>
      <c r="E20" s="116"/>
      <c r="F20" s="116"/>
    </row>
    <row r="21" spans="1:6" x14ac:dyDescent="0.2">
      <c r="B21" s="633"/>
      <c r="C21" s="633"/>
      <c r="D21" s="116"/>
      <c r="E21" s="116"/>
      <c r="F21" s="116"/>
    </row>
    <row r="22" spans="1:6" x14ac:dyDescent="0.2">
      <c r="A22" s="112" t="s">
        <v>137</v>
      </c>
      <c r="B22" s="636"/>
      <c r="C22" s="636"/>
      <c r="D22" s="116"/>
      <c r="E22" s="116"/>
      <c r="F22" s="116"/>
    </row>
    <row r="23" spans="1:6" x14ac:dyDescent="0.2">
      <c r="A23" s="147"/>
      <c r="B23" s="638"/>
      <c r="C23" s="638"/>
      <c r="D23" s="116"/>
      <c r="E23" s="116"/>
      <c r="F23" s="116"/>
    </row>
    <row r="24" spans="1:6" x14ac:dyDescent="0.2">
      <c r="A24" s="147" t="s">
        <v>136</v>
      </c>
      <c r="B24" s="638"/>
      <c r="C24" s="638"/>
      <c r="D24" s="116"/>
      <c r="E24" s="116"/>
      <c r="F24" s="116"/>
    </row>
    <row r="25" spans="1:6" x14ac:dyDescent="0.2">
      <c r="B25" s="633"/>
      <c r="C25" s="633"/>
      <c r="D25" s="116"/>
      <c r="E25" s="116"/>
      <c r="F25" s="116"/>
    </row>
    <row r="26" spans="1:6" x14ac:dyDescent="0.2">
      <c r="A26" s="112" t="s">
        <v>124</v>
      </c>
      <c r="B26" s="636"/>
      <c r="C26" s="636"/>
      <c r="D26" s="116"/>
      <c r="E26" s="116"/>
      <c r="F26" s="116"/>
    </row>
    <row r="27" spans="1:6" x14ac:dyDescent="0.2">
      <c r="A27" s="113"/>
      <c r="B27" s="18"/>
      <c r="C27" s="18"/>
    </row>
    <row r="28" spans="1:6" x14ac:dyDescent="0.2">
      <c r="A28" s="113" t="s">
        <v>262</v>
      </c>
      <c r="B28" s="18"/>
      <c r="C28" s="18"/>
    </row>
    <row r="29" spans="1:6" x14ac:dyDescent="0.2">
      <c r="C29" s="159"/>
    </row>
    <row r="30" spans="1:6" s="14" customFormat="1" x14ac:dyDescent="0.2"/>
    <row r="32" spans="1:6" x14ac:dyDescent="0.2">
      <c r="B32" s="18"/>
      <c r="C32" s="18"/>
    </row>
    <row r="33" spans="2:3" x14ac:dyDescent="0.2">
      <c r="B33" s="18"/>
      <c r="C33" s="18"/>
    </row>
  </sheetData>
  <phoneticPr fontId="9" type="noConversion"/>
  <pageMargins left="0.75" right="0.8"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14</vt:i4>
      </vt:variant>
    </vt:vector>
  </HeadingPairs>
  <TitlesOfParts>
    <vt:vector size="28" baseType="lpstr">
      <vt:lpstr>INDEX</vt:lpstr>
      <vt:lpstr>CSoTCI</vt:lpstr>
      <vt:lpstr>Sales</vt:lpstr>
      <vt:lpstr>Production</vt:lpstr>
      <vt:lpstr>CoS</vt:lpstr>
      <vt:lpstr>Employees</vt:lpstr>
      <vt:lpstr>Group EBITDA</vt:lpstr>
      <vt:lpstr>Shares</vt:lpstr>
      <vt:lpstr>Dividends</vt:lpstr>
      <vt:lpstr>BS</vt:lpstr>
      <vt:lpstr>Loans</vt:lpstr>
      <vt:lpstr>Debt Repay profile</vt:lpstr>
      <vt:lpstr>CFS</vt:lpstr>
      <vt:lpstr>Other</vt:lpstr>
      <vt:lpstr>Production!OLE_LINK1</vt:lpstr>
      <vt:lpstr>BS!Print_Area</vt:lpstr>
      <vt:lpstr>CFS!Print_Area</vt:lpstr>
      <vt:lpstr>CoS!Print_Area</vt:lpstr>
      <vt:lpstr>CSoTCI!Print_Area</vt:lpstr>
      <vt:lpstr>Dividends!Print_Area</vt:lpstr>
      <vt:lpstr>Employees!Print_Area</vt:lpstr>
      <vt:lpstr>'Group EBITDA'!Print_Area</vt:lpstr>
      <vt:lpstr>INDEX!Print_Area</vt:lpstr>
      <vt:lpstr>Loans!Print_Area</vt:lpstr>
      <vt:lpstr>Other!Print_Area</vt:lpstr>
      <vt:lpstr>Production!Print_Area</vt:lpstr>
      <vt:lpstr>Sales!Print_Area</vt:lpstr>
      <vt:lpstr>Shares!Print_Area</vt:lpstr>
    </vt:vector>
  </TitlesOfParts>
  <Company>Kazakhmys PLC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Olga Nekrassova</dc:creator>
  <dc:description>We have summarised specialist financial information that may be of interest to analysts. _x000d_
This includes data from the  annual/interim reports and press releases available on www.Kazakhmys.com_x000d_
_x000d_
If you have any further questions please contact _x000d_
John Smelt (Head of Corporate Communications) or Olga Nekrassova (Financial Analyst)_x000d_
Last updated on 03/02/2008. Next update 06/03/2008.</dc:description>
  <cp:lastModifiedBy>Anna Mallere</cp:lastModifiedBy>
  <cp:lastPrinted>2019-03-13T13:34:00Z</cp:lastPrinted>
  <dcterms:created xsi:type="dcterms:W3CDTF">2008-01-23T13:04:13Z</dcterms:created>
  <dcterms:modified xsi:type="dcterms:W3CDTF">2019-06-25T13:33:20Z</dcterms:modified>
</cp:coreProperties>
</file>